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480" yWindow="930" windowWidth="11355" windowHeight="7035" tabRatio="513" activeTab="1"/>
  </bookViews>
  <sheets>
    <sheet name="1" sheetId="2" r:id="rId1"/>
    <sheet name="2" sheetId="5" r:id="rId2"/>
    <sheet name="3" sheetId="15" r:id="rId3"/>
    <sheet name="4أ" sheetId="16" r:id="rId4"/>
    <sheet name="4ب" sheetId="17" r:id="rId5"/>
    <sheet name="5أ" sheetId="3" r:id="rId6"/>
    <sheet name="5ب" sheetId="6" r:id="rId7"/>
    <sheet name="6" sheetId="4" r:id="rId8"/>
    <sheet name="7" sheetId="7" r:id="rId9"/>
    <sheet name="8" sheetId="13" r:id="rId10"/>
    <sheet name="9" sheetId="8" r:id="rId11"/>
    <sheet name="10" sheetId="9" r:id="rId12"/>
    <sheet name="11" sheetId="12" r:id="rId13"/>
    <sheet name="12" sheetId="10" r:id="rId14"/>
    <sheet name="13" sheetId="11" r:id="rId15"/>
    <sheet name="14" sheetId="14" r:id="rId16"/>
  </sheets>
  <definedNames>
    <definedName name="_xlnm.Print_Area" localSheetId="0">'1'!$A$1:$I$20</definedName>
    <definedName name="_xlnm.Print_Area" localSheetId="11">'10'!$B$1:$Q$24</definedName>
    <definedName name="_xlnm.Print_Area" localSheetId="12">'11'!$B$1:$Q$24</definedName>
    <definedName name="_xlnm.Print_Area" localSheetId="13">'12'!$B$1:$U$23</definedName>
    <definedName name="_xlnm.Print_Area" localSheetId="14">'13'!$B$1:$Q$26</definedName>
    <definedName name="_xlnm.Print_Area" localSheetId="15">'14'!$B$1:$O$28</definedName>
    <definedName name="_xlnm.Print_Area" localSheetId="1">'2'!$A$1:$K$18</definedName>
    <definedName name="_xlnm.Print_Area" localSheetId="2">'3'!$A$1:$E$22</definedName>
    <definedName name="_xlnm.Print_Area" localSheetId="3">'4أ'!$A$1:$R$16</definedName>
    <definedName name="_xlnm.Print_Area" localSheetId="4">'4ب'!$A$1:$S$14</definedName>
    <definedName name="_xlnm.Print_Area" localSheetId="5">'5أ'!$A$1:$T$18</definedName>
    <definedName name="_xlnm.Print_Area" localSheetId="6">'5ب'!$A$1:$S$16</definedName>
    <definedName name="_xlnm.Print_Area" localSheetId="7">'6'!$A$1:$F$21</definedName>
    <definedName name="_xlnm.Print_Area" localSheetId="8">'7'!$B$1:$W$26</definedName>
    <definedName name="_xlnm.Print_Area" localSheetId="9">'8'!$B$1:$P$24</definedName>
    <definedName name="_xlnm.Print_Area" localSheetId="10">'9'!$B$1:$Q$25</definedName>
  </definedNames>
  <calcPr calcId="144525"/>
</workbook>
</file>

<file path=xl/calcChain.xml><?xml version="1.0" encoding="utf-8"?>
<calcChain xmlns="http://schemas.openxmlformats.org/spreadsheetml/2006/main">
  <c r="F11" i="5" l="1"/>
  <c r="E11" i="5" l="1"/>
  <c r="H11" i="5"/>
  <c r="I11" i="5"/>
  <c r="J11" i="5"/>
  <c r="K11" i="5"/>
  <c r="I9" i="5"/>
  <c r="K9" i="5"/>
  <c r="N12" i="14" l="1"/>
  <c r="N16" i="14"/>
  <c r="R10" i="17" l="1"/>
  <c r="Q10" i="17"/>
  <c r="P10" i="17"/>
  <c r="O10" i="17"/>
  <c r="N10" i="17"/>
  <c r="M10" i="17"/>
  <c r="L10" i="17"/>
  <c r="R9" i="17"/>
  <c r="Q9" i="17"/>
  <c r="P9" i="17"/>
  <c r="O9" i="17"/>
  <c r="N9" i="17"/>
  <c r="M9" i="17"/>
  <c r="L9" i="17"/>
  <c r="R8" i="17"/>
  <c r="Q8" i="17"/>
  <c r="P8" i="17"/>
  <c r="O8" i="17"/>
  <c r="N8" i="17"/>
  <c r="M8" i="17"/>
  <c r="L8" i="17"/>
  <c r="R7" i="17"/>
  <c r="Q7" i="17"/>
  <c r="P7" i="17"/>
  <c r="O7" i="17"/>
  <c r="N7" i="17"/>
  <c r="M7" i="17"/>
  <c r="L7" i="17"/>
  <c r="R6" i="17"/>
  <c r="Q6" i="17"/>
  <c r="P6" i="17"/>
  <c r="O6" i="17"/>
  <c r="N6" i="17"/>
  <c r="M6" i="17"/>
  <c r="L6" i="17"/>
  <c r="P5" i="17"/>
  <c r="Q5" i="17"/>
  <c r="R5" i="17"/>
  <c r="O5" i="17"/>
  <c r="L5" i="17"/>
  <c r="E10" i="4" l="1"/>
  <c r="E9" i="4"/>
  <c r="E8" i="4"/>
  <c r="E7" i="4"/>
  <c r="E6" i="4"/>
  <c r="E5" i="4"/>
  <c r="B8" i="4"/>
  <c r="B7" i="4"/>
  <c r="B10" i="4"/>
  <c r="B9" i="4"/>
  <c r="B6" i="4"/>
  <c r="B5" i="4"/>
  <c r="I6" i="17"/>
  <c r="H6" i="17"/>
  <c r="G6" i="17"/>
  <c r="F6" i="17"/>
  <c r="E6" i="17"/>
  <c r="D6" i="17"/>
  <c r="C6" i="17"/>
  <c r="N5" i="17"/>
  <c r="M5" i="17"/>
  <c r="K11" i="17"/>
  <c r="B11" i="17"/>
  <c r="S10" i="6" l="1"/>
  <c r="B11" i="4" l="1"/>
  <c r="C7" i="4" s="1"/>
  <c r="E11" i="4"/>
  <c r="F5" i="4" s="1"/>
  <c r="S9" i="6"/>
  <c r="S8" i="6"/>
  <c r="S7" i="6"/>
  <c r="S6" i="6"/>
  <c r="S5" i="6"/>
  <c r="C5" i="4" l="1"/>
  <c r="C6" i="4"/>
  <c r="F10" i="6"/>
  <c r="D10" i="6"/>
  <c r="C10" i="6"/>
  <c r="E10" i="6"/>
  <c r="E8" i="6"/>
  <c r="D8" i="6"/>
  <c r="C8" i="6"/>
  <c r="H8" i="6"/>
  <c r="G8" i="6"/>
  <c r="F8" i="6"/>
  <c r="J7" i="6"/>
  <c r="E6" i="6"/>
  <c r="D6" i="6"/>
  <c r="J10" i="6"/>
  <c r="J9" i="6"/>
  <c r="J8" i="6"/>
  <c r="J6" i="6"/>
  <c r="J5" i="6"/>
  <c r="AL11" i="6"/>
  <c r="AJ11" i="6"/>
  <c r="AI11" i="6"/>
  <c r="AH11" i="6"/>
  <c r="AG11" i="6"/>
  <c r="AF11" i="6"/>
  <c r="AE11" i="6"/>
  <c r="AD11" i="6"/>
  <c r="AC11" i="6"/>
  <c r="AB11" i="6"/>
  <c r="Z11" i="6"/>
  <c r="Y11" i="6"/>
  <c r="X11" i="6"/>
  <c r="W11" i="6"/>
  <c r="V11" i="6"/>
  <c r="U11" i="6"/>
  <c r="AK10" i="6"/>
  <c r="AA10" i="6"/>
  <c r="G10" i="6" s="1"/>
  <c r="AK9" i="6"/>
  <c r="AA9" i="6"/>
  <c r="AK8" i="6"/>
  <c r="AA8" i="6"/>
  <c r="AK7" i="6"/>
  <c r="AA7" i="6"/>
  <c r="AK6" i="6"/>
  <c r="AA6" i="6"/>
  <c r="G6" i="6" s="1"/>
  <c r="AK5" i="6"/>
  <c r="AA5" i="6"/>
  <c r="G5" i="6" s="1"/>
  <c r="S10" i="3"/>
  <c r="S9" i="3"/>
  <c r="S8" i="3"/>
  <c r="S7" i="3"/>
  <c r="S6" i="3"/>
  <c r="S5" i="3"/>
  <c r="T11" i="3"/>
  <c r="I10" i="3"/>
  <c r="I9" i="3"/>
  <c r="I8" i="3"/>
  <c r="I7" i="3"/>
  <c r="I6" i="3"/>
  <c r="I5" i="3"/>
  <c r="J11" i="3"/>
  <c r="B11" i="16"/>
  <c r="I10" i="5"/>
  <c r="H10" i="5"/>
  <c r="I6" i="5"/>
  <c r="K10" i="5"/>
  <c r="K8" i="5"/>
  <c r="K7" i="5"/>
  <c r="K5" i="5"/>
  <c r="K6" i="5"/>
  <c r="H6" i="5"/>
  <c r="E10" i="5"/>
  <c r="E9" i="5"/>
  <c r="H9" i="5" s="1"/>
  <c r="E8" i="5"/>
  <c r="I8" i="5" s="1"/>
  <c r="E7" i="5"/>
  <c r="I7" i="5" s="1"/>
  <c r="E6" i="5"/>
  <c r="E5" i="5"/>
  <c r="H5" i="5" s="1"/>
  <c r="F11" i="6" l="1"/>
  <c r="D11" i="6"/>
  <c r="L8" i="6"/>
  <c r="N8" i="6"/>
  <c r="O8" i="6"/>
  <c r="K8" i="6"/>
  <c r="P8" i="6"/>
  <c r="Q8" i="6"/>
  <c r="M8" i="6"/>
  <c r="F9" i="6"/>
  <c r="H9" i="6"/>
  <c r="G9" i="6"/>
  <c r="O6" i="6"/>
  <c r="P6" i="6"/>
  <c r="Q6" i="6"/>
  <c r="L6" i="6"/>
  <c r="M6" i="6"/>
  <c r="K6" i="6"/>
  <c r="N6" i="6"/>
  <c r="O10" i="6"/>
  <c r="P10" i="6"/>
  <c r="K10" i="6"/>
  <c r="L10" i="6"/>
  <c r="M10" i="6"/>
  <c r="N10" i="6"/>
  <c r="Q10" i="6"/>
  <c r="AK11" i="6"/>
  <c r="L11" i="6" s="1"/>
  <c r="K11" i="6"/>
  <c r="I8" i="6"/>
  <c r="AA11" i="6"/>
  <c r="D9" i="6"/>
  <c r="Q7" i="6"/>
  <c r="M7" i="6"/>
  <c r="N7" i="6"/>
  <c r="K7" i="6"/>
  <c r="O7" i="6"/>
  <c r="P7" i="6"/>
  <c r="L7" i="6"/>
  <c r="H6" i="6"/>
  <c r="E11" i="6"/>
  <c r="N11" i="6"/>
  <c r="E9" i="6"/>
  <c r="H10" i="6"/>
  <c r="D5" i="6"/>
  <c r="C5" i="6"/>
  <c r="I10" i="6"/>
  <c r="L5" i="6"/>
  <c r="Q5" i="6"/>
  <c r="N5" i="6"/>
  <c r="M5" i="6"/>
  <c r="K5" i="6"/>
  <c r="P5" i="6"/>
  <c r="O5" i="6"/>
  <c r="M9" i="6"/>
  <c r="O9" i="6"/>
  <c r="Q9" i="6"/>
  <c r="L9" i="6"/>
  <c r="N9" i="6"/>
  <c r="P9" i="6"/>
  <c r="K9" i="6"/>
  <c r="C6" i="6"/>
  <c r="C9" i="6"/>
  <c r="G7" i="6"/>
  <c r="E5" i="6"/>
  <c r="F6" i="6"/>
  <c r="H7" i="6"/>
  <c r="F7" i="6"/>
  <c r="F5" i="6"/>
  <c r="H5" i="6"/>
  <c r="C7" i="6"/>
  <c r="E7" i="6"/>
  <c r="D7" i="6"/>
  <c r="H7" i="5"/>
  <c r="H8" i="5"/>
  <c r="I5" i="5"/>
  <c r="E9" i="15"/>
  <c r="Q11" i="6" l="1"/>
  <c r="R6" i="6"/>
  <c r="I9" i="6"/>
  <c r="P11" i="6"/>
  <c r="M11" i="6"/>
  <c r="R11" i="6" s="1"/>
  <c r="O11" i="6"/>
  <c r="R9" i="6"/>
  <c r="I6" i="6"/>
  <c r="R5" i="6"/>
  <c r="C11" i="6"/>
  <c r="H11" i="6"/>
  <c r="R8" i="6"/>
  <c r="G11" i="6"/>
  <c r="I5" i="6"/>
  <c r="R10" i="6"/>
  <c r="R7" i="6"/>
  <c r="I7" i="6"/>
  <c r="F7" i="4"/>
  <c r="D8" i="17"/>
  <c r="E8" i="17"/>
  <c r="F8" i="17"/>
  <c r="G8" i="17"/>
  <c r="H8" i="17"/>
  <c r="I8" i="17"/>
  <c r="S10" i="17"/>
  <c r="AK6" i="17"/>
  <c r="AK7" i="17"/>
  <c r="AK8" i="17"/>
  <c r="AK9" i="17"/>
  <c r="AK10" i="17"/>
  <c r="AK5" i="17"/>
  <c r="S5" i="17" s="1"/>
  <c r="AI11" i="17"/>
  <c r="Q11" i="17" s="1"/>
  <c r="AB5" i="17"/>
  <c r="AB6" i="17"/>
  <c r="D7" i="17"/>
  <c r="E7" i="17"/>
  <c r="F7" i="17"/>
  <c r="G7" i="17"/>
  <c r="H7" i="17"/>
  <c r="I7" i="17"/>
  <c r="C7" i="17"/>
  <c r="C8" i="17"/>
  <c r="J5" i="17"/>
  <c r="AJ11" i="17"/>
  <c r="R11" i="17" s="1"/>
  <c r="AH11" i="17"/>
  <c r="P11" i="17" s="1"/>
  <c r="AG11" i="17"/>
  <c r="O11" i="17" s="1"/>
  <c r="AF11" i="17"/>
  <c r="N11" i="17" s="1"/>
  <c r="AE11" i="17"/>
  <c r="M11" i="17" s="1"/>
  <c r="AD11" i="17"/>
  <c r="L11" i="17" s="1"/>
  <c r="AA11" i="17"/>
  <c r="Z11" i="17"/>
  <c r="H11" i="17" s="1"/>
  <c r="Y11" i="17"/>
  <c r="X11" i="17"/>
  <c r="W11" i="17"/>
  <c r="E11" i="17" s="1"/>
  <c r="V11" i="17"/>
  <c r="U11" i="17"/>
  <c r="AB10" i="17"/>
  <c r="AB9" i="17"/>
  <c r="AB8" i="17"/>
  <c r="AB7" i="17"/>
  <c r="I11" i="6" l="1"/>
  <c r="AK11" i="17"/>
  <c r="S11" i="17"/>
  <c r="S7" i="17"/>
  <c r="S8" i="17"/>
  <c r="S9" i="17"/>
  <c r="S6" i="17"/>
  <c r="C11" i="17"/>
  <c r="D11" i="17"/>
  <c r="G11" i="17"/>
  <c r="I11" i="17"/>
  <c r="F11" i="17"/>
  <c r="AB11" i="17"/>
  <c r="J10" i="17"/>
  <c r="J9" i="17"/>
  <c r="J6" i="17" l="1"/>
  <c r="J8" i="17"/>
  <c r="J7" i="17"/>
  <c r="J11" i="17"/>
  <c r="I11" i="16" l="1"/>
  <c r="E11" i="16"/>
  <c r="R11" i="16"/>
  <c r="Q11" i="16"/>
  <c r="P11" i="16"/>
  <c r="O11" i="16"/>
  <c r="N11" i="16"/>
  <c r="M11" i="16"/>
  <c r="L11" i="16"/>
  <c r="H11" i="16"/>
  <c r="G11" i="16"/>
  <c r="F11" i="16"/>
  <c r="D11" i="16"/>
  <c r="C11" i="16"/>
  <c r="J10" i="16"/>
  <c r="J9" i="16"/>
  <c r="J8" i="16"/>
  <c r="J7" i="16"/>
  <c r="J6" i="16"/>
  <c r="J5" i="16"/>
  <c r="N11" i="14"/>
  <c r="N8" i="14"/>
  <c r="J11" i="16" l="1"/>
  <c r="AA21" i="7"/>
  <c r="F20" i="11"/>
  <c r="P21" i="14" l="1"/>
  <c r="N20" i="14"/>
  <c r="N19" i="14"/>
  <c r="N18" i="14"/>
  <c r="N17" i="14"/>
  <c r="N15" i="14"/>
  <c r="N14" i="14"/>
  <c r="N13" i="14"/>
  <c r="N10" i="14"/>
  <c r="N9" i="14"/>
  <c r="N7" i="14"/>
  <c r="N6" i="14"/>
  <c r="N21" i="14"/>
  <c r="C20" i="11" l="1"/>
  <c r="N20" i="11" s="1"/>
  <c r="M16" i="11"/>
  <c r="N16" i="11"/>
  <c r="O16" i="11"/>
  <c r="P16" i="11"/>
  <c r="Q16" i="11"/>
  <c r="M17" i="11"/>
  <c r="N17" i="11"/>
  <c r="O17" i="11"/>
  <c r="P17" i="11"/>
  <c r="Q17" i="11"/>
  <c r="M18" i="11"/>
  <c r="N18" i="11"/>
  <c r="O18" i="11"/>
  <c r="P18" i="11"/>
  <c r="Q18" i="11"/>
  <c r="M19" i="11"/>
  <c r="N19" i="11"/>
  <c r="O19" i="11"/>
  <c r="P19" i="11"/>
  <c r="Q19" i="11"/>
  <c r="N15" i="11"/>
  <c r="O15" i="11"/>
  <c r="P15" i="11"/>
  <c r="Q15" i="11"/>
  <c r="M15" i="11"/>
  <c r="N13" i="11"/>
  <c r="O13" i="11"/>
  <c r="P13" i="11"/>
  <c r="Q13" i="11"/>
  <c r="M13" i="11"/>
  <c r="Q12" i="11"/>
  <c r="P12" i="11"/>
  <c r="O12" i="11"/>
  <c r="N12" i="11"/>
  <c r="M12" i="11"/>
  <c r="N11" i="11"/>
  <c r="O11" i="11"/>
  <c r="P11" i="11"/>
  <c r="Q11" i="11"/>
  <c r="M11" i="11"/>
  <c r="O10" i="11"/>
  <c r="P10" i="11"/>
  <c r="Q10" i="11"/>
  <c r="N10" i="11"/>
  <c r="M10" i="11"/>
  <c r="Q9" i="11"/>
  <c r="P9" i="11"/>
  <c r="O9" i="11"/>
  <c r="N9" i="11"/>
  <c r="M9" i="11"/>
  <c r="Q8" i="11"/>
  <c r="P8" i="11"/>
  <c r="O8" i="11"/>
  <c r="N8" i="11"/>
  <c r="M8" i="11"/>
  <c r="M7" i="11"/>
  <c r="N7" i="11"/>
  <c r="O7" i="11"/>
  <c r="Q7" i="11"/>
  <c r="P7" i="11"/>
  <c r="T20" i="10"/>
  <c r="S20" i="10"/>
  <c r="R20" i="10"/>
  <c r="T6" i="10"/>
  <c r="S6" i="10"/>
  <c r="R6" i="10"/>
  <c r="S9" i="10"/>
  <c r="T9" i="10"/>
  <c r="S13" i="10"/>
  <c r="R13" i="10"/>
  <c r="S17" i="10"/>
  <c r="T17" i="10"/>
  <c r="R17" i="10"/>
  <c r="L5" i="12"/>
  <c r="M5" i="12"/>
  <c r="N5" i="12"/>
  <c r="O5" i="12"/>
  <c r="K5" i="12"/>
  <c r="O15" i="8"/>
  <c r="L15" i="8"/>
  <c r="N6" i="8"/>
  <c r="L6" i="8"/>
  <c r="O5" i="8"/>
  <c r="N5" i="8"/>
  <c r="L5" i="8"/>
  <c r="M5" i="8"/>
  <c r="O19" i="13"/>
  <c r="N19" i="13"/>
  <c r="M19" i="13"/>
  <c r="L19" i="13"/>
  <c r="K19" i="13"/>
  <c r="O18" i="13"/>
  <c r="N18" i="13"/>
  <c r="M18" i="13"/>
  <c r="L18" i="13"/>
  <c r="K18" i="13"/>
  <c r="O17" i="13"/>
  <c r="N17" i="13"/>
  <c r="M17" i="13"/>
  <c r="L17" i="13"/>
  <c r="K17" i="13"/>
  <c r="O16" i="13"/>
  <c r="N16" i="13"/>
  <c r="M16" i="13"/>
  <c r="L16" i="13"/>
  <c r="K16" i="13"/>
  <c r="O15" i="13"/>
  <c r="N15" i="13"/>
  <c r="M15" i="13"/>
  <c r="L15" i="13"/>
  <c r="K15" i="13"/>
  <c r="O14" i="13"/>
  <c r="N14" i="13"/>
  <c r="M14" i="13"/>
  <c r="L14" i="13"/>
  <c r="K14" i="13"/>
  <c r="O13" i="13"/>
  <c r="N13" i="13"/>
  <c r="M13" i="13"/>
  <c r="L13" i="13"/>
  <c r="K13" i="13"/>
  <c r="O12" i="13"/>
  <c r="N12" i="13"/>
  <c r="M12" i="13"/>
  <c r="L12" i="13"/>
  <c r="K12" i="13"/>
  <c r="O11" i="13"/>
  <c r="N11" i="13"/>
  <c r="M11" i="13"/>
  <c r="L11" i="13"/>
  <c r="K11" i="13"/>
  <c r="O10" i="13"/>
  <c r="N10" i="13"/>
  <c r="M10" i="13"/>
  <c r="L10" i="13"/>
  <c r="K10" i="13"/>
  <c r="O9" i="13"/>
  <c r="N9" i="13"/>
  <c r="M9" i="13"/>
  <c r="L9" i="13"/>
  <c r="K9" i="13"/>
  <c r="O8" i="13"/>
  <c r="N8" i="13"/>
  <c r="M8" i="13"/>
  <c r="L8" i="13"/>
  <c r="K8" i="13"/>
  <c r="O7" i="13"/>
  <c r="N7" i="13"/>
  <c r="M7" i="13"/>
  <c r="L7" i="13"/>
  <c r="K7" i="13"/>
  <c r="K6" i="13"/>
  <c r="O6" i="13"/>
  <c r="M6" i="13"/>
  <c r="N6" i="13"/>
  <c r="L6" i="13"/>
  <c r="W21" i="7"/>
  <c r="U20" i="7"/>
  <c r="T20" i="7"/>
  <c r="S20" i="7"/>
  <c r="K20" i="7"/>
  <c r="I20" i="7"/>
  <c r="T19" i="7"/>
  <c r="U18" i="7"/>
  <c r="T18" i="7"/>
  <c r="S18" i="7"/>
  <c r="L18" i="7"/>
  <c r="K18" i="7"/>
  <c r="U17" i="7"/>
  <c r="T17" i="7"/>
  <c r="S17" i="7"/>
  <c r="L17" i="7"/>
  <c r="K17" i="7"/>
  <c r="I17" i="7"/>
  <c r="U16" i="7"/>
  <c r="T16" i="7"/>
  <c r="S16" i="7"/>
  <c r="L16" i="7"/>
  <c r="K16" i="7"/>
  <c r="I16" i="7"/>
  <c r="U15" i="7"/>
  <c r="T15" i="7"/>
  <c r="S15" i="7"/>
  <c r="L15" i="7"/>
  <c r="K15" i="7"/>
  <c r="I15" i="7"/>
  <c r="U14" i="7"/>
  <c r="T14" i="7"/>
  <c r="S14" i="7"/>
  <c r="I14" i="7"/>
  <c r="U13" i="7"/>
  <c r="T13" i="7"/>
  <c r="S13" i="7"/>
  <c r="L13" i="7"/>
  <c r="K14" i="7"/>
  <c r="K13" i="7"/>
  <c r="I13" i="7"/>
  <c r="W12" i="7"/>
  <c r="U12" i="7"/>
  <c r="S12" i="7"/>
  <c r="I12" i="7"/>
  <c r="U11" i="7"/>
  <c r="T11" i="7"/>
  <c r="S11" i="7"/>
  <c r="I11" i="7"/>
  <c r="U10" i="7"/>
  <c r="T10" i="7"/>
  <c r="S10" i="7"/>
  <c r="L10" i="7"/>
  <c r="K10" i="7"/>
  <c r="I10" i="7"/>
  <c r="U8" i="7"/>
  <c r="T8" i="7"/>
  <c r="S8" i="7"/>
  <c r="E21" i="7"/>
  <c r="J21" i="7" s="1"/>
  <c r="J20" i="7"/>
  <c r="J19" i="7"/>
  <c r="J18" i="7"/>
  <c r="J17" i="7"/>
  <c r="J16" i="7"/>
  <c r="J15" i="7"/>
  <c r="J14" i="7"/>
  <c r="J13" i="7"/>
  <c r="J12" i="7"/>
  <c r="J11" i="7"/>
  <c r="J10" i="7"/>
  <c r="J9" i="7"/>
  <c r="J8" i="7"/>
  <c r="J7" i="7"/>
  <c r="J6" i="7"/>
  <c r="I8" i="7"/>
  <c r="I7" i="7"/>
  <c r="Q20" i="11" l="1"/>
  <c r="O20" i="11"/>
  <c r="D20" i="11"/>
  <c r="C21" i="14" l="1"/>
  <c r="P5" i="10"/>
  <c r="R5" i="10" s="1"/>
  <c r="U5" i="10" s="1"/>
  <c r="N6" i="11" l="1"/>
  <c r="O6" i="11"/>
  <c r="P6" i="11"/>
  <c r="Q6" i="11"/>
  <c r="M6" i="11"/>
  <c r="D20" i="12"/>
  <c r="E20" i="12"/>
  <c r="F20" i="12"/>
  <c r="G20" i="12"/>
  <c r="H20" i="12"/>
  <c r="C6" i="12"/>
  <c r="C6" i="10" s="1"/>
  <c r="C6" i="11" s="1"/>
  <c r="I20" i="12" l="1"/>
  <c r="J6" i="8" l="1"/>
  <c r="C5" i="12" l="1"/>
  <c r="C21" i="7"/>
  <c r="D21" i="7"/>
  <c r="F21" i="7"/>
  <c r="V8" i="7"/>
  <c r="V10" i="7"/>
  <c r="V14" i="7"/>
  <c r="V15" i="7"/>
  <c r="V20" i="7"/>
  <c r="M7" i="7"/>
  <c r="M15" i="7"/>
  <c r="M16" i="7"/>
  <c r="M19" i="7"/>
  <c r="M20" i="7"/>
  <c r="P7" i="13"/>
  <c r="P9" i="13"/>
  <c r="P11" i="13"/>
  <c r="P12" i="13"/>
  <c r="P13" i="13"/>
  <c r="P14" i="13"/>
  <c r="P15" i="13"/>
  <c r="P16" i="13"/>
  <c r="P17" i="13"/>
  <c r="P19" i="13"/>
  <c r="E20" i="13"/>
  <c r="F20" i="13"/>
  <c r="G20" i="13"/>
  <c r="H20" i="13"/>
  <c r="I20" i="13"/>
  <c r="E20" i="8"/>
  <c r="F20" i="8"/>
  <c r="G20" i="8"/>
  <c r="H20" i="8"/>
  <c r="J5" i="8"/>
  <c r="J7" i="8"/>
  <c r="J8" i="8"/>
  <c r="J9" i="8"/>
  <c r="J10" i="8"/>
  <c r="J11" i="8"/>
  <c r="J12" i="8"/>
  <c r="J13" i="8"/>
  <c r="J14" i="8"/>
  <c r="J15" i="8"/>
  <c r="J16" i="8"/>
  <c r="J17" i="8"/>
  <c r="J18" i="8"/>
  <c r="J19" i="8"/>
  <c r="C20" i="8"/>
  <c r="D20" i="8"/>
  <c r="G20" i="9"/>
  <c r="H20" i="9"/>
  <c r="I20" i="9"/>
  <c r="J20" i="9"/>
  <c r="K20" i="9"/>
  <c r="D20" i="9"/>
  <c r="I5" i="12"/>
  <c r="I6" i="12"/>
  <c r="I7" i="12"/>
  <c r="I8" i="12"/>
  <c r="I9" i="12"/>
  <c r="I10" i="12"/>
  <c r="O10" i="12" s="1"/>
  <c r="I11" i="12"/>
  <c r="I12" i="12"/>
  <c r="I13" i="12"/>
  <c r="I14" i="12"/>
  <c r="I15" i="12"/>
  <c r="I16" i="12"/>
  <c r="I17" i="12"/>
  <c r="I18" i="12"/>
  <c r="I19" i="12"/>
  <c r="D20" i="10"/>
  <c r="U7" i="10"/>
  <c r="U11" i="10"/>
  <c r="U12" i="10"/>
  <c r="U14" i="10"/>
  <c r="U19" i="10"/>
  <c r="S11" i="10"/>
  <c r="M20" i="10"/>
  <c r="N20" i="10"/>
  <c r="O20" i="10"/>
  <c r="P6" i="10"/>
  <c r="P7" i="10"/>
  <c r="P8" i="10"/>
  <c r="T8" i="10" s="1"/>
  <c r="P9" i="10"/>
  <c r="P10" i="10"/>
  <c r="P11" i="10"/>
  <c r="P12" i="10"/>
  <c r="P13" i="10"/>
  <c r="P14" i="10"/>
  <c r="P15" i="10"/>
  <c r="P16" i="10"/>
  <c r="S16" i="10" s="1"/>
  <c r="P17" i="10"/>
  <c r="P18" i="10"/>
  <c r="P19" i="10"/>
  <c r="Q11" i="10"/>
  <c r="S18" i="10"/>
  <c r="O11" i="12" l="1"/>
  <c r="M11" i="12"/>
  <c r="L11" i="12"/>
  <c r="K11" i="12"/>
  <c r="N11" i="12"/>
  <c r="C5" i="10"/>
  <c r="C5" i="11" s="1"/>
  <c r="J20" i="8"/>
  <c r="N20" i="8" s="1"/>
  <c r="P20" i="10"/>
  <c r="K21" i="7"/>
  <c r="I21" i="7"/>
  <c r="N5" i="11" l="1"/>
  <c r="O5" i="11"/>
  <c r="P5" i="11"/>
  <c r="Q5" i="11"/>
  <c r="M5" i="11"/>
  <c r="P5" i="12"/>
  <c r="R5" i="12" s="1"/>
  <c r="O17" i="8"/>
  <c r="L14" i="12" l="1"/>
  <c r="U13" i="10" l="1"/>
  <c r="S12" i="10"/>
  <c r="T12" i="10"/>
  <c r="R12" i="10"/>
  <c r="L11" i="8"/>
  <c r="Q11" i="8" s="1"/>
  <c r="W14" i="7"/>
  <c r="S8" i="10"/>
  <c r="R8" i="10"/>
  <c r="U8" i="10" s="1"/>
  <c r="M6" i="9"/>
  <c r="N6" i="9"/>
  <c r="O6" i="9"/>
  <c r="P6" i="9"/>
  <c r="Q6" i="9"/>
  <c r="P11" i="12" l="1"/>
  <c r="C20" i="13"/>
  <c r="C7" i="12"/>
  <c r="C7" i="10" s="1"/>
  <c r="M14" i="9" l="1"/>
  <c r="Q14" i="9"/>
  <c r="N14" i="9"/>
  <c r="C14" i="12"/>
  <c r="C14" i="10" s="1"/>
  <c r="C14" i="11" s="1"/>
  <c r="O14" i="9"/>
  <c r="P14" i="9"/>
  <c r="P8" i="9"/>
  <c r="Q8" i="9"/>
  <c r="M8" i="9"/>
  <c r="C8" i="12"/>
  <c r="C8" i="10" s="1"/>
  <c r="C8" i="11" s="1"/>
  <c r="N8" i="9"/>
  <c r="O8" i="9"/>
  <c r="O15" i="9"/>
  <c r="N15" i="9"/>
  <c r="P15" i="9"/>
  <c r="C15" i="12"/>
  <c r="C15" i="10" s="1"/>
  <c r="C15" i="11" s="1"/>
  <c r="Q15" i="9"/>
  <c r="M15" i="9"/>
  <c r="Q13" i="9"/>
  <c r="M13" i="9"/>
  <c r="C13" i="12"/>
  <c r="C13" i="10" s="1"/>
  <c r="C13" i="11" s="1"/>
  <c r="O13" i="9"/>
  <c r="N13" i="9"/>
  <c r="P13" i="9"/>
  <c r="C20" i="9"/>
  <c r="M7" i="9"/>
  <c r="N7" i="9"/>
  <c r="O7" i="9"/>
  <c r="P7" i="9"/>
  <c r="Q7" i="9"/>
  <c r="C11" i="12"/>
  <c r="C11" i="10" s="1"/>
  <c r="C11" i="11" s="1"/>
  <c r="O11" i="9"/>
  <c r="C16" i="12"/>
  <c r="C16" i="10" s="1"/>
  <c r="C16" i="11" s="1"/>
  <c r="O16" i="9"/>
  <c r="N16" i="9"/>
  <c r="M16" i="9"/>
  <c r="P16" i="9"/>
  <c r="Q16" i="9"/>
  <c r="P10" i="9"/>
  <c r="O10" i="9"/>
  <c r="M10" i="9"/>
  <c r="C10" i="12"/>
  <c r="C10" i="10" s="1"/>
  <c r="C10" i="11" s="1"/>
  <c r="N10" i="9"/>
  <c r="Q10" i="9"/>
  <c r="C7" i="11"/>
  <c r="N12" i="9"/>
  <c r="O12" i="9"/>
  <c r="C12" i="12"/>
  <c r="C12" i="10" s="1"/>
  <c r="C12" i="11" s="1"/>
  <c r="M12" i="9"/>
  <c r="P12" i="9"/>
  <c r="Q12" i="9"/>
  <c r="O19" i="9"/>
  <c r="P19" i="9"/>
  <c r="M19" i="9"/>
  <c r="C19" i="12"/>
  <c r="C19" i="10" s="1"/>
  <c r="C19" i="11" s="1"/>
  <c r="N19" i="9"/>
  <c r="Q19" i="9"/>
  <c r="P18" i="9"/>
  <c r="Q18" i="9"/>
  <c r="C18" i="12"/>
  <c r="C18" i="10" s="1"/>
  <c r="C18" i="11" s="1"/>
  <c r="O18" i="9"/>
  <c r="M18" i="9"/>
  <c r="N18" i="9"/>
  <c r="C17" i="12"/>
  <c r="C17" i="10" s="1"/>
  <c r="C17" i="11" s="1"/>
  <c r="M17" i="9"/>
  <c r="N17" i="9"/>
  <c r="P17" i="9"/>
  <c r="O17" i="9"/>
  <c r="Q17" i="9"/>
  <c r="N9" i="9"/>
  <c r="P9" i="9"/>
  <c r="C9" i="12"/>
  <c r="C9" i="10" s="1"/>
  <c r="C9" i="11" s="1"/>
  <c r="M9" i="9"/>
  <c r="O9" i="9"/>
  <c r="Q9" i="9"/>
  <c r="C20" i="10" l="1"/>
  <c r="M14" i="11"/>
  <c r="Q14" i="11"/>
  <c r="P14" i="11"/>
  <c r="O14" i="11"/>
  <c r="N14" i="11"/>
  <c r="C20" i="12"/>
  <c r="D11" i="5"/>
  <c r="K19" i="7" l="1"/>
  <c r="S9" i="7" l="1"/>
  <c r="O5" i="4" l="1"/>
  <c r="P5" i="4"/>
  <c r="O6" i="4"/>
  <c r="P6" i="4"/>
  <c r="O7" i="4"/>
  <c r="P7" i="4"/>
  <c r="O8" i="4"/>
  <c r="P8" i="4"/>
  <c r="O9" i="4"/>
  <c r="P9" i="4"/>
  <c r="P4" i="4"/>
  <c r="O4" i="4"/>
  <c r="B11" i="6"/>
  <c r="S11" i="6" l="1"/>
  <c r="J11" i="6"/>
  <c r="J19" i="10"/>
  <c r="I19" i="10"/>
  <c r="K18" i="10"/>
  <c r="J18" i="10"/>
  <c r="I17" i="10"/>
  <c r="K16" i="10"/>
  <c r="J16" i="10"/>
  <c r="I16" i="10"/>
  <c r="K15" i="10"/>
  <c r="J15" i="10"/>
  <c r="I15" i="10"/>
  <c r="I14" i="10"/>
  <c r="K12" i="10"/>
  <c r="J12" i="10"/>
  <c r="I12" i="10"/>
  <c r="K10" i="10"/>
  <c r="J10" i="10"/>
  <c r="I10" i="10"/>
  <c r="K9" i="10"/>
  <c r="J9" i="10"/>
  <c r="I9" i="10"/>
  <c r="K8" i="10"/>
  <c r="J8" i="10"/>
  <c r="I8" i="10"/>
  <c r="J6" i="10"/>
  <c r="I6" i="10"/>
  <c r="K5" i="10"/>
  <c r="J5" i="10"/>
  <c r="I5" i="10"/>
  <c r="I20" i="8"/>
  <c r="U19" i="7" l="1"/>
  <c r="S19" i="7"/>
  <c r="V19" i="7" s="1"/>
  <c r="L19" i="7"/>
  <c r="I19" i="7"/>
  <c r="O17" i="12"/>
  <c r="I18" i="7"/>
  <c r="M18" i="7" s="1"/>
  <c r="T10" i="10"/>
  <c r="S10" i="10"/>
  <c r="L8" i="12"/>
  <c r="M8" i="12"/>
  <c r="N8" i="12"/>
  <c r="O8" i="12"/>
  <c r="K8" i="12"/>
  <c r="P8" i="12" s="1"/>
  <c r="P10" i="13"/>
  <c r="O5" i="13"/>
  <c r="N5" i="13"/>
  <c r="M5" i="13"/>
  <c r="L5" i="13"/>
  <c r="K5" i="13"/>
  <c r="L9" i="7"/>
  <c r="K9" i="7"/>
  <c r="I9" i="7"/>
  <c r="M9" i="7" s="1"/>
  <c r="U9" i="7"/>
  <c r="V9" i="7" s="1"/>
  <c r="T9" i="7"/>
  <c r="K6" i="12"/>
  <c r="L6" i="12"/>
  <c r="M6" i="12"/>
  <c r="O6" i="12"/>
  <c r="P18" i="13" l="1"/>
  <c r="V18" i="7"/>
  <c r="P8" i="13"/>
  <c r="P6" i="13"/>
  <c r="P5" i="13"/>
  <c r="U6" i="7"/>
  <c r="T6" i="7"/>
  <c r="S6" i="7"/>
  <c r="L6" i="7"/>
  <c r="I6" i="7"/>
  <c r="V6" i="7" l="1"/>
  <c r="P5" i="8"/>
  <c r="Q5" i="8" s="1"/>
  <c r="M16" i="12"/>
  <c r="N15" i="12"/>
  <c r="O15" i="12"/>
  <c r="M12" i="12"/>
  <c r="M7" i="8" l="1"/>
  <c r="O18" i="8"/>
  <c r="C11" i="3" l="1"/>
  <c r="D11" i="3"/>
  <c r="E11" i="3"/>
  <c r="F11" i="3"/>
  <c r="G11" i="3"/>
  <c r="H11" i="3"/>
  <c r="K11" i="3"/>
  <c r="S11" i="3" s="1"/>
  <c r="L11" i="3"/>
  <c r="M11" i="3"/>
  <c r="N11" i="3"/>
  <c r="O11" i="3"/>
  <c r="P11" i="3"/>
  <c r="Q11" i="3"/>
  <c r="R11" i="3"/>
  <c r="I11" i="3" l="1"/>
  <c r="D10" i="15" l="1"/>
  <c r="D9" i="15"/>
  <c r="D8" i="15"/>
  <c r="D7" i="15"/>
  <c r="D6" i="15"/>
  <c r="D5" i="15"/>
  <c r="B11" i="15"/>
  <c r="C11" i="5"/>
  <c r="D11" i="15" l="1"/>
  <c r="J5" i="5" l="1"/>
  <c r="K20" i="11" l="1"/>
  <c r="J20" i="11"/>
  <c r="P20" i="11" s="1"/>
  <c r="I20" i="11"/>
  <c r="H20" i="11"/>
  <c r="O19" i="12" l="1"/>
  <c r="K19" i="12"/>
  <c r="L19" i="12"/>
  <c r="M19" i="12"/>
  <c r="N19" i="12"/>
  <c r="L20" i="7"/>
  <c r="T7" i="7"/>
  <c r="K6" i="7"/>
  <c r="M6" i="7" s="1"/>
  <c r="P19" i="12" l="1"/>
  <c r="G20" i="11" l="1"/>
  <c r="M20" i="11" s="1"/>
  <c r="O21" i="14" l="1"/>
  <c r="L21" i="14"/>
  <c r="K21" i="14"/>
  <c r="J21" i="14"/>
  <c r="I21" i="14"/>
  <c r="H21" i="14"/>
  <c r="F21" i="14"/>
  <c r="E21" i="14"/>
  <c r="D21" i="14"/>
  <c r="G20" i="10" l="1"/>
  <c r="F20" i="10"/>
  <c r="E20" i="10"/>
  <c r="E6" i="9"/>
  <c r="K20" i="8"/>
  <c r="N20" i="9" l="1"/>
  <c r="P20" i="9"/>
  <c r="M20" i="9"/>
  <c r="O20" i="9"/>
  <c r="Q20" i="9"/>
  <c r="K20" i="10"/>
  <c r="I20" i="10"/>
  <c r="J20" i="10"/>
  <c r="E8" i="11"/>
  <c r="E5" i="11"/>
  <c r="E8" i="9"/>
  <c r="E19" i="9"/>
  <c r="E14" i="11"/>
  <c r="E6" i="11"/>
  <c r="O20" i="13"/>
  <c r="M20" i="13"/>
  <c r="K20" i="13"/>
  <c r="N20" i="13"/>
  <c r="L20" i="13"/>
  <c r="E11" i="9"/>
  <c r="E5" i="9"/>
  <c r="E17" i="11"/>
  <c r="E15" i="9"/>
  <c r="E17" i="9"/>
  <c r="E14" i="9"/>
  <c r="E13" i="9"/>
  <c r="E12" i="9"/>
  <c r="E18" i="9"/>
  <c r="E16" i="9"/>
  <c r="E18" i="11"/>
  <c r="E12" i="11"/>
  <c r="E13" i="11"/>
  <c r="E15" i="11"/>
  <c r="E16" i="11"/>
  <c r="E10" i="11"/>
  <c r="E11" i="11"/>
  <c r="E19" i="11"/>
  <c r="E7" i="11"/>
  <c r="E9" i="11"/>
  <c r="X7" i="7"/>
  <c r="Y7" i="7"/>
  <c r="X8" i="7"/>
  <c r="Z8" i="7" s="1"/>
  <c r="AB8" i="7" s="1"/>
  <c r="W8" i="7" s="1"/>
  <c r="Y8" i="7"/>
  <c r="X9" i="7"/>
  <c r="Y9" i="7"/>
  <c r="X10" i="7"/>
  <c r="Y10" i="7"/>
  <c r="X11" i="7"/>
  <c r="Y11" i="7"/>
  <c r="X12" i="7"/>
  <c r="Y12" i="7"/>
  <c r="X13" i="7"/>
  <c r="Y13" i="7"/>
  <c r="X14" i="7"/>
  <c r="Z14" i="7" s="1"/>
  <c r="AB14" i="7" s="1"/>
  <c r="Y14" i="7"/>
  <c r="X15" i="7"/>
  <c r="Y15" i="7"/>
  <c r="X16" i="7"/>
  <c r="Y16" i="7"/>
  <c r="X17" i="7"/>
  <c r="Y17" i="7"/>
  <c r="X18" i="7"/>
  <c r="Y18" i="7"/>
  <c r="X19" i="7"/>
  <c r="Z19" i="7" s="1"/>
  <c r="AB19" i="7" s="1"/>
  <c r="W19" i="7" s="1"/>
  <c r="Y19" i="7"/>
  <c r="X20" i="7"/>
  <c r="Y20" i="7"/>
  <c r="Y6" i="7"/>
  <c r="X6" i="7"/>
  <c r="Q21" i="7"/>
  <c r="P21" i="7"/>
  <c r="Y21" i="7" s="1"/>
  <c r="O21" i="7"/>
  <c r="G21" i="7"/>
  <c r="L21" i="7" s="1"/>
  <c r="M21" i="7" s="1"/>
  <c r="U7" i="7"/>
  <c r="S7" i="7"/>
  <c r="K7" i="7"/>
  <c r="Z18" i="7" l="1"/>
  <c r="AB18" i="7" s="1"/>
  <c r="W18" i="7" s="1"/>
  <c r="Z13" i="7"/>
  <c r="AB13" i="7" s="1"/>
  <c r="W13" i="7" s="1"/>
  <c r="Z17" i="7"/>
  <c r="AB17" i="7" s="1"/>
  <c r="W17" i="7" s="1"/>
  <c r="Z11" i="7"/>
  <c r="AB11" i="7" s="1"/>
  <c r="W11" i="7" s="1"/>
  <c r="V7" i="7"/>
  <c r="Z7" i="7"/>
  <c r="AB7" i="7" s="1"/>
  <c r="W7" i="7" s="1"/>
  <c r="P20" i="13"/>
  <c r="Z16" i="7"/>
  <c r="AB16" i="7" s="1"/>
  <c r="W16" i="7" s="1"/>
  <c r="Z20" i="7"/>
  <c r="AB20" i="7" s="1"/>
  <c r="W20" i="7" s="1"/>
  <c r="Z15" i="7"/>
  <c r="AB15" i="7" s="1"/>
  <c r="W15" i="7" s="1"/>
  <c r="Z12" i="7"/>
  <c r="AB12" i="7" s="1"/>
  <c r="Z10" i="7"/>
  <c r="AB10" i="7" s="1"/>
  <c r="W10" i="7" s="1"/>
  <c r="Z9" i="7"/>
  <c r="AB9" i="7" s="1"/>
  <c r="W9" i="7" s="1"/>
  <c r="Z6" i="7"/>
  <c r="AB6" i="7" s="1"/>
  <c r="W6" i="7" s="1"/>
  <c r="E20" i="11"/>
  <c r="S21" i="7"/>
  <c r="U21" i="7"/>
  <c r="X21" i="7"/>
  <c r="Z21" i="7" s="1"/>
  <c r="AB21" i="7" s="1"/>
  <c r="T21" i="7"/>
  <c r="V21" i="7" l="1"/>
  <c r="L10" i="12" l="1"/>
  <c r="K10" i="12"/>
  <c r="M10" i="12"/>
  <c r="N10" i="12"/>
  <c r="P10" i="12" l="1"/>
  <c r="Q8" i="10" l="1"/>
  <c r="N8" i="8"/>
  <c r="O9" i="12" l="1"/>
  <c r="K9" i="12"/>
  <c r="L9" i="12"/>
  <c r="M9" i="12"/>
  <c r="N9" i="12"/>
  <c r="L8" i="8"/>
  <c r="M8" i="8"/>
  <c r="O8" i="8"/>
  <c r="P8" i="8"/>
  <c r="P9" i="12" l="1"/>
  <c r="Q8" i="8"/>
  <c r="C11" i="15"/>
  <c r="E6" i="15" l="1"/>
  <c r="E5" i="15"/>
  <c r="E10" i="15"/>
  <c r="E8" i="15"/>
  <c r="E7" i="15"/>
  <c r="M13" i="7"/>
  <c r="V17" i="7"/>
  <c r="T12" i="7"/>
  <c r="L14" i="7"/>
  <c r="L12" i="7"/>
  <c r="K12" i="7"/>
  <c r="L11" i="7"/>
  <c r="K11" i="7"/>
  <c r="L8" i="7"/>
  <c r="K8" i="7"/>
  <c r="M17" i="7"/>
  <c r="M14" i="7"/>
  <c r="M12" i="7"/>
  <c r="M11" i="7"/>
  <c r="M8" i="7"/>
  <c r="L7" i="7"/>
  <c r="R21" i="7"/>
  <c r="V16" i="7" l="1"/>
  <c r="V13" i="7"/>
  <c r="V12" i="7"/>
  <c r="V11" i="7"/>
  <c r="M10" i="7"/>
  <c r="E11" i="15"/>
  <c r="L15" i="12" l="1"/>
  <c r="M15" i="12"/>
  <c r="K15" i="12"/>
  <c r="P15" i="12" s="1"/>
  <c r="N6" i="12"/>
  <c r="P6" i="12" s="1"/>
  <c r="M14" i="12"/>
  <c r="N14" i="12"/>
  <c r="K14" i="12"/>
  <c r="O14" i="12"/>
  <c r="L13" i="12"/>
  <c r="M13" i="12"/>
  <c r="N13" i="12"/>
  <c r="O13" i="12"/>
  <c r="K13" i="12"/>
  <c r="P13" i="12" s="1"/>
  <c r="K12" i="12"/>
  <c r="P12" i="12" s="1"/>
  <c r="L12" i="12"/>
  <c r="N12" i="12"/>
  <c r="O12" i="12"/>
  <c r="N7" i="12"/>
  <c r="O7" i="12"/>
  <c r="L7" i="12"/>
  <c r="M7" i="12"/>
  <c r="K7" i="12"/>
  <c r="P7" i="12" s="1"/>
  <c r="L18" i="12"/>
  <c r="M18" i="12"/>
  <c r="K18" i="12"/>
  <c r="N18" i="12"/>
  <c r="O18" i="12"/>
  <c r="N17" i="12"/>
  <c r="K17" i="12"/>
  <c r="P17" i="12" s="1"/>
  <c r="L17" i="12"/>
  <c r="M17" i="12"/>
  <c r="L16" i="12"/>
  <c r="N16" i="12"/>
  <c r="K16" i="12"/>
  <c r="O16" i="12"/>
  <c r="P18" i="12" l="1"/>
  <c r="P14" i="12"/>
  <c r="P16" i="12"/>
  <c r="Q18" i="12"/>
  <c r="O20" i="12"/>
  <c r="L20" i="12"/>
  <c r="Q5" i="12"/>
  <c r="Q6" i="12"/>
  <c r="N20" i="12"/>
  <c r="K20" i="12"/>
  <c r="M20" i="12"/>
  <c r="Q14" i="12"/>
  <c r="Q7" i="12"/>
  <c r="Q15" i="12"/>
  <c r="Q8" i="12"/>
  <c r="Q16" i="12"/>
  <c r="Q9" i="12"/>
  <c r="Q17" i="12"/>
  <c r="Q10" i="12"/>
  <c r="Q11" i="12"/>
  <c r="Q19" i="12"/>
  <c r="Q12" i="12"/>
  <c r="Q13" i="12"/>
  <c r="Q20" i="12" l="1"/>
  <c r="P20" i="12"/>
  <c r="R10" i="10"/>
  <c r="U10" i="10" s="1"/>
  <c r="T16" i="10"/>
  <c r="U17" i="10"/>
  <c r="T18" i="10"/>
  <c r="U18" i="10" s="1"/>
  <c r="O16" i="8" l="1"/>
  <c r="N16" i="8"/>
  <c r="O14" i="8"/>
  <c r="L14" i="8"/>
  <c r="Q14" i="8" s="1"/>
  <c r="L10" i="8"/>
  <c r="N10" i="8"/>
  <c r="O10" i="8"/>
  <c r="M10" i="8"/>
  <c r="P10" i="8"/>
  <c r="R9" i="10"/>
  <c r="O20" i="8"/>
  <c r="U9" i="10" l="1"/>
  <c r="Q10" i="8"/>
  <c r="L20" i="8"/>
  <c r="M20" i="8"/>
  <c r="R19" i="10"/>
  <c r="Q18" i="10"/>
  <c r="R16" i="10"/>
  <c r="U16" i="10" s="1"/>
  <c r="Q15" i="10"/>
  <c r="T15" i="10"/>
  <c r="Q14" i="10"/>
  <c r="R14" i="10"/>
  <c r="Q13" i="10"/>
  <c r="Q12" i="10"/>
  <c r="Q7" i="10"/>
  <c r="L19" i="8"/>
  <c r="Q19" i="8" s="1"/>
  <c r="L18" i="8"/>
  <c r="P18" i="8"/>
  <c r="L17" i="8"/>
  <c r="M17" i="8"/>
  <c r="L13" i="8"/>
  <c r="Q13" i="8" s="1"/>
  <c r="O7" i="8"/>
  <c r="N7" i="8"/>
  <c r="Q7" i="8" s="1"/>
  <c r="Q17" i="8" l="1"/>
  <c r="Q20" i="8"/>
  <c r="E7" i="9"/>
  <c r="E10" i="9"/>
  <c r="E9" i="9"/>
  <c r="U6" i="10"/>
  <c r="S15" i="10"/>
  <c r="Q16" i="10"/>
  <c r="Q17" i="10"/>
  <c r="Q19" i="10"/>
  <c r="S19" i="10"/>
  <c r="Q20" i="10"/>
  <c r="Q9" i="10"/>
  <c r="Q10" i="10"/>
  <c r="R15" i="10"/>
  <c r="Q6" i="8"/>
  <c r="L9" i="8"/>
  <c r="Q9" i="8" s="1"/>
  <c r="L12" i="8"/>
  <c r="Q12" i="8" s="1"/>
  <c r="Q15" i="8"/>
  <c r="L16" i="8"/>
  <c r="Q16" i="8" s="1"/>
  <c r="N18" i="8"/>
  <c r="Q18" i="8" s="1"/>
  <c r="U15" i="10" l="1"/>
  <c r="E20" i="9"/>
  <c r="U20" i="10" l="1"/>
  <c r="P10" i="4"/>
  <c r="J7" i="5"/>
  <c r="J9" i="5"/>
  <c r="B11" i="2"/>
  <c r="C11" i="2"/>
  <c r="D11" i="2"/>
  <c r="E5" i="2"/>
  <c r="H5" i="2" s="1"/>
  <c r="E6" i="2"/>
  <c r="H6" i="2" s="1"/>
  <c r="E7" i="2"/>
  <c r="G7" i="2" s="1"/>
  <c r="E8" i="2"/>
  <c r="H8" i="2" s="1"/>
  <c r="E9" i="2"/>
  <c r="G9" i="2" s="1"/>
  <c r="E10" i="2"/>
  <c r="H10" i="2" s="1"/>
  <c r="O10" i="4" l="1"/>
  <c r="E11" i="2"/>
  <c r="H11" i="2" s="1"/>
  <c r="F6" i="4"/>
  <c r="F11" i="4"/>
  <c r="F10" i="4"/>
  <c r="F9" i="4"/>
  <c r="F8" i="4"/>
  <c r="C9" i="4"/>
  <c r="C10" i="4"/>
  <c r="C11" i="4"/>
  <c r="C8" i="4"/>
  <c r="G8" i="2"/>
  <c r="I8" i="2" s="1"/>
  <c r="G10" i="2"/>
  <c r="I10" i="2" s="1"/>
  <c r="G6" i="2"/>
  <c r="I6" i="2" s="1"/>
  <c r="G5" i="2"/>
  <c r="I5" i="2" s="1"/>
  <c r="H9" i="2"/>
  <c r="I9" i="2" s="1"/>
  <c r="H7" i="2"/>
  <c r="I7" i="2" s="1"/>
  <c r="J10" i="5"/>
  <c r="J8" i="5"/>
  <c r="J6" i="5"/>
  <c r="G11" i="2" l="1"/>
  <c r="I11" i="2" s="1"/>
</calcChain>
</file>

<file path=xl/sharedStrings.xml><?xml version="1.0" encoding="utf-8"?>
<sst xmlns="http://schemas.openxmlformats.org/spreadsheetml/2006/main" count="757" uniqueCount="234">
  <si>
    <t>المجموع</t>
  </si>
  <si>
    <t>مبزل</t>
  </si>
  <si>
    <t>تدوير</t>
  </si>
  <si>
    <t>القطاع</t>
  </si>
  <si>
    <t>الهندسي</t>
  </si>
  <si>
    <t>النسيجي</t>
  </si>
  <si>
    <t>عدد المعامل</t>
  </si>
  <si>
    <t>نهر</t>
  </si>
  <si>
    <t>عدد المعامل حسب جهات التصريف</t>
  </si>
  <si>
    <t>شركات القطاع المختلط</t>
  </si>
  <si>
    <t>نهر دجلة</t>
  </si>
  <si>
    <t>نهر الفرات</t>
  </si>
  <si>
    <t>شط العرب</t>
  </si>
  <si>
    <t>جوفية</t>
  </si>
  <si>
    <t xml:space="preserve">الكمية (م³/يوم) </t>
  </si>
  <si>
    <t>الغذائي والدوائي</t>
  </si>
  <si>
    <t>الكيمياوي والبتروكيمياوي</t>
  </si>
  <si>
    <t>الإنشائي والخدمات الصناعية</t>
  </si>
  <si>
    <t>التوزيع النسبي للمعامل حسب جهات التصريف</t>
  </si>
  <si>
    <t>شبكة صرف صحي</t>
  </si>
  <si>
    <t xml:space="preserve">                 المياه المستخدمة                  </t>
  </si>
  <si>
    <t>إجمالي</t>
  </si>
  <si>
    <t>التوزيع النسبي للمعامل حسب الحالة العملية</t>
  </si>
  <si>
    <t>خزن في مواقع محددة</t>
  </si>
  <si>
    <t xml:space="preserve">        المياه المصرّفة                  </t>
  </si>
  <si>
    <t>أخرى</t>
  </si>
  <si>
    <t>قسم احصاءات البيئة ــ الجهاز المركزي للإحصاء / العراق</t>
  </si>
  <si>
    <t xml:space="preserve">المصدر : وزارة الصناعة والمعادن / دائرة التطوير والتنظيم الصناعي / قسم البيئة  </t>
  </si>
  <si>
    <t xml:space="preserve">الهندسي </t>
  </si>
  <si>
    <t>غير خطرة</t>
  </si>
  <si>
    <t>عدد المعامل حسب مصدر الماء المستخدم</t>
  </si>
  <si>
    <t>التوزيع النسبي للمعامل حسب مصدر الماء المستخدم</t>
  </si>
  <si>
    <t xml:space="preserve">غير الخطرة           </t>
  </si>
  <si>
    <t xml:space="preserve">الخطرة </t>
  </si>
  <si>
    <t>المحافظة</t>
  </si>
  <si>
    <t xml:space="preserve">عدد المجازر حسب </t>
  </si>
  <si>
    <t>المنطقة</t>
  </si>
  <si>
    <t>الحالة العملية</t>
  </si>
  <si>
    <t>حكومي</t>
  </si>
  <si>
    <t>خاص</t>
  </si>
  <si>
    <t>مختلط</t>
  </si>
  <si>
    <t>صناعية</t>
  </si>
  <si>
    <t>زراعية</t>
  </si>
  <si>
    <t>تجارية</t>
  </si>
  <si>
    <t>سكنية</t>
  </si>
  <si>
    <t>اخرى</t>
  </si>
  <si>
    <t>عاملة</t>
  </si>
  <si>
    <t>عاملة جزئياً</t>
  </si>
  <si>
    <t>متوقفة</t>
  </si>
  <si>
    <t xml:space="preserve">نينوى  </t>
  </si>
  <si>
    <t>كركوك</t>
  </si>
  <si>
    <t>ديالى</t>
  </si>
  <si>
    <t>الانبار</t>
  </si>
  <si>
    <t>بغداد</t>
  </si>
  <si>
    <t>بابل</t>
  </si>
  <si>
    <t>كربلاء</t>
  </si>
  <si>
    <t>واسط</t>
  </si>
  <si>
    <t>صلاح الدين</t>
  </si>
  <si>
    <t>النجف</t>
  </si>
  <si>
    <t>القادسية</t>
  </si>
  <si>
    <t>المثنى</t>
  </si>
  <si>
    <t>ذي قار</t>
  </si>
  <si>
    <t>ميسان</t>
  </si>
  <si>
    <t>البصرة</t>
  </si>
  <si>
    <t xml:space="preserve">التوزيع النسبي لكمية المياه المجهّزة حسب المصدر </t>
  </si>
  <si>
    <t>شبكة عامة (إسالة ماء)</t>
  </si>
  <si>
    <t>مياه سطحية</t>
  </si>
  <si>
    <t>مياه جوفية (اّبار)</t>
  </si>
  <si>
    <t>صهريج</t>
  </si>
  <si>
    <t>وحدة معالجة</t>
  </si>
  <si>
    <t>مجاري</t>
  </si>
  <si>
    <t>سبتك تانك</t>
  </si>
  <si>
    <t xml:space="preserve">عدد المحارق حسب الحالة العملية </t>
  </si>
  <si>
    <t>التوزيع النسبي للمحارق حسب الحالة العملية</t>
  </si>
  <si>
    <t>عاملة لا تستخدم</t>
  </si>
  <si>
    <t>غير عاملة</t>
  </si>
  <si>
    <t>حرق عشوائي</t>
  </si>
  <si>
    <t>بيع</t>
  </si>
  <si>
    <t xml:space="preserve">المصدر : مجازر اللحوم الحمراء في المحافظات  </t>
  </si>
  <si>
    <t>عدد المجازر التي تمتلك محارق</t>
  </si>
  <si>
    <t xml:space="preserve"> المجازر التي تمتلك محارق حسب الحالة العملية للمحارق</t>
  </si>
  <si>
    <t>أغنام</t>
  </si>
  <si>
    <t>ماعز</t>
  </si>
  <si>
    <t>بقر</t>
  </si>
  <si>
    <t>جاموس</t>
  </si>
  <si>
    <t>التوزيع النسبي لعدد الحيوانات المذبوحة في المجازر خلال السنة حسب النوع</t>
  </si>
  <si>
    <t>مجموع عدد ايام العمل في السنة</t>
  </si>
  <si>
    <t xml:space="preserve">التوزيع النسبي للمجازر حسب </t>
  </si>
  <si>
    <t xml:space="preserve"> * عدد الشركات   </t>
  </si>
  <si>
    <t>إسالة *</t>
  </si>
  <si>
    <t>أراضي مجاورة</t>
  </si>
  <si>
    <t>** المعامل التي لا تستخدم مياه تمثل المعامل التي لا تحتاج مياه في العملية الصناعية إضافة إلى بعض المعامل المتوقفة المغلقة</t>
  </si>
  <si>
    <t xml:space="preserve">عدد مجازر اللحوم الحمراء العاملة والعاملة جزئياً </t>
  </si>
  <si>
    <t>عدد مجازر اللحوم الحمراء العاملة والعاملة جزئيا التي تحتوي على شبكة مجاري داخلية نظامية</t>
  </si>
  <si>
    <t xml:space="preserve">إجمالي </t>
  </si>
  <si>
    <t>الكمية (م³/سنة)</t>
  </si>
  <si>
    <t xml:space="preserve">عدد المجازر حسب المنطقة </t>
  </si>
  <si>
    <t xml:space="preserve">التوزيع النسبي للمجازر حسب المنطقة </t>
  </si>
  <si>
    <t>عدد مجازر اللحوم الحمراء الكلّي</t>
  </si>
  <si>
    <t xml:space="preserve"> %</t>
  </si>
  <si>
    <t xml:space="preserve"> المخلفات السائلة الكلّية المطروحة </t>
  </si>
  <si>
    <t>متوسط عدد أيام العمل في السنة للمجازر العاملة والعاملة جزئياً</t>
  </si>
  <si>
    <t xml:space="preserve"> المخلفات الصلبة المتولّدة </t>
  </si>
  <si>
    <t>عدد المجازر  حسب اساليب التخلص  من المخلفات الصلبة المتولّدة</t>
  </si>
  <si>
    <t>النسبة المئوية للمجازر  حسب اساليب التخلص من المخلفات الصلبة المتولّدة</t>
  </si>
  <si>
    <t>كمية المخلفات الصلبة المتولّدة (طن/ سنة)</t>
  </si>
  <si>
    <t>الكمية (كغم / يوم)</t>
  </si>
  <si>
    <r>
      <t>كمية المياه المجهّزة حسب المصدر (م³</t>
    </r>
    <r>
      <rPr>
        <b/>
        <sz val="10"/>
        <color theme="0"/>
        <rFont val="Calibri"/>
        <family val="2"/>
      </rPr>
      <t>/يوم)</t>
    </r>
  </si>
  <si>
    <t>كمية المياه المجهّزة الكلية (م³/سنة)</t>
  </si>
  <si>
    <t xml:space="preserve">عاملة تستخدم </t>
  </si>
  <si>
    <t>معدل عدد ايام العمل</t>
  </si>
  <si>
    <t>النسبة المئوية للمجازر التي تمتلك محارق حسب الحالة العملية للمحارق</t>
  </si>
  <si>
    <t>حرق في محرقة المجزرة أو غير محرقة</t>
  </si>
  <si>
    <t xml:space="preserve">عدد المعامل حسب طرحها للمخلفات الصناعية الصلبة </t>
  </si>
  <si>
    <t xml:space="preserve">التوزيع النسبي للمعامل حسب طرحها للمخلفات الصناعية الصلبة </t>
  </si>
  <si>
    <t>أستخدام زراعي</t>
  </si>
  <si>
    <t>إبل</t>
  </si>
  <si>
    <t>النسب المئوية للمجازر حسب أساليب التخلص من المخلفات السائلة الكلّية المطروحة</t>
  </si>
  <si>
    <t>عدد الحيوانات المذبوحة في المجازر حسب النوع</t>
  </si>
  <si>
    <t>النسبة المئوية لعدد الحيوانات المذبوحة في المجازر خلال السنة</t>
  </si>
  <si>
    <t xml:space="preserve"> المجموع</t>
  </si>
  <si>
    <t xml:space="preserve">أخرى </t>
  </si>
  <si>
    <t>عدد مجازر اللحوم البيضاء الكلّي</t>
  </si>
  <si>
    <t xml:space="preserve">بابل </t>
  </si>
  <si>
    <t xml:space="preserve">العاملة </t>
  </si>
  <si>
    <t>المتوقفة</t>
  </si>
  <si>
    <t>* المعامل التي تستخدم مياه إسالة تمثل المعامل العاملة المنتجة إضافة إلى بعض المعامل المتوقفة عن الإنتاج (لها كادر من المنتسبين فقط)</t>
  </si>
  <si>
    <t>إستخدام زراعي</t>
  </si>
  <si>
    <t xml:space="preserve">(الف م³/يوم) </t>
  </si>
  <si>
    <t xml:space="preserve">عاملة تستخدم  </t>
  </si>
  <si>
    <t>طرح في مواقع تجمع البلدية</t>
  </si>
  <si>
    <t xml:space="preserve">خطرة </t>
  </si>
  <si>
    <t>خطرة</t>
  </si>
  <si>
    <t xml:space="preserve">جدول (1) </t>
  </si>
  <si>
    <t>جدول (2)</t>
  </si>
  <si>
    <t>جدول (3)</t>
  </si>
  <si>
    <t xml:space="preserve">جدول (4 أ) </t>
  </si>
  <si>
    <t xml:space="preserve">جدول (4 ب) </t>
  </si>
  <si>
    <t>جدول (6)</t>
  </si>
  <si>
    <t>جدول (7)</t>
  </si>
  <si>
    <t>جدول (8)</t>
  </si>
  <si>
    <t>جدول (9)</t>
  </si>
  <si>
    <t>جدول (10)</t>
  </si>
  <si>
    <t>جدول (11)</t>
  </si>
  <si>
    <t>جدول (12)</t>
  </si>
  <si>
    <t>جدول (13)</t>
  </si>
  <si>
    <t>عدد المعامل حسب الحالة العملية</t>
  </si>
  <si>
    <t>نسبة المخلفات الصناعية الصلبة</t>
  </si>
  <si>
    <t xml:space="preserve">   المصدر : وزارة الصناعة والمعادن / دائرة التطوير والتنظيم الصناعي / قسم البيئة  </t>
  </si>
  <si>
    <t>ملاحظة :تم اخفاء عمودي "اخرى" في الجدول لعدم وجود بيانات</t>
  </si>
  <si>
    <t>عدد المجازر حسب أساليب التخلص من المخلفات السائلة الكلّية المطروحة</t>
  </si>
  <si>
    <t>ملاحظة :تم اخفاء عمود "اخرى" في الجدول لعدم وجود بيانات</t>
  </si>
  <si>
    <t xml:space="preserve"> المصدر : مجازر اللحوم الحمراء في المحافظات  </t>
  </si>
  <si>
    <t>المتوقفة **</t>
  </si>
  <si>
    <t>المصدر : مجازر اللحوم البيضاء (الدواجن) في المحافظات</t>
  </si>
  <si>
    <t>عدد المجازر العاملة والعاملة جزئياًً</t>
  </si>
  <si>
    <t>عاملة جزئياًً</t>
  </si>
  <si>
    <t>كمية المخلفات الصناعية الصلبة (كغم/ شهر)</t>
  </si>
  <si>
    <t>المياه المصرّفة</t>
  </si>
  <si>
    <t>المياه المستخدمة</t>
  </si>
  <si>
    <t xml:space="preserve"> ملاحظة : يتم احتساب كمية المياه المجهزة الكلية (م³/سنة) لكل محافظة بضرب كمية المياه المجهزة لكل مجزرة (م³/يوم) في عدد ايام عمل المجزرة في السنة ثم يتم جمع المياه المجهزة لكل المجازر (م³/سنة)</t>
  </si>
  <si>
    <t xml:space="preserve">ملاحظة : المخلفات الصلبة المتولّدة من المجازر تشمل ( الجلد، الرأس والأقدام، القناة الهضمية، محتويات المعدة، .... الخ) ولا تشمل النفايات الإعتيادية المتولّدة </t>
  </si>
  <si>
    <t xml:space="preserve">   ملاحظة : مجموع النسب قد لا تساوي (100%) نتيجة عمليات التقريب</t>
  </si>
  <si>
    <t>مجموع عدد ايام العمل</t>
  </si>
  <si>
    <t>ملاحظة : مجموع النسب قد لا يساوي (100%) نتيجة عمليات التقريب</t>
  </si>
  <si>
    <t xml:space="preserve">     مجموع النسب لا يساوي (100%) نتيجة عمليات التقريب  *  </t>
  </si>
  <si>
    <t xml:space="preserve">ملاحظة : بعض المعامل لا تطرح أي مخلفات صلبة كونها شركات خدمية أو متوقفة </t>
  </si>
  <si>
    <t>** المعامل المتوقفة تمثل المعامل التي لها كادر من المنتسبين (الإداريين والفنيين) ولكنها متوقفة عن الإنتاج الصناعي إضافة إلى المعامل المغلقة</t>
  </si>
  <si>
    <t xml:space="preserve"> </t>
  </si>
  <si>
    <t>d</t>
  </si>
  <si>
    <t>عدد ونسبة مجازر اللحوم الحمراء الكلّي حسب القطاع والحالة العملية ومتوسط عدد أيام العمل في السنة والمحافظة لسنة 2020</t>
  </si>
  <si>
    <t>عدد ونسبة مجازر اللحوم الحمراء الكلّي حسب المنطقة والمحافظة لسنة 2020</t>
  </si>
  <si>
    <t>عدد مجازر اللحوم الحمراء العاملة والعاملة جزئياً التي تحتوي على شبكة مجاري داخلية نظامية وكمية ونسبة المياه المجهّزة للمجازر حسب المصدر والمحافظة لسنة 2020</t>
  </si>
  <si>
    <t>عدد ونسبة الحيوانات المذبوحة في مجازر اللحوم الحمراء العاملة والعاملة جزئياً خلال السنة حسب النوع والمحافظة لسنة 2020</t>
  </si>
  <si>
    <t xml:space="preserve"> عدد ونسبة المحارق التابعة للمجازر حسب حالتها العملية والمحافظة لسنة 2020</t>
  </si>
  <si>
    <t xml:space="preserve">  كمية ونسبة المخلفات الصلبة المتولّدة من مجازراللحوم الحمراء العاملة والعاملة جزئياً وعدد ونسبة المجازر حسب أساليب التخلص من مخلفاتها الصلبة والمحافظة لسنة 2020</t>
  </si>
  <si>
    <t>عدد مجازر اللحوم البيضاء الكلّي حسب القطاع والمنطقة والحالة العملية والمحافظة لسنة 2020</t>
  </si>
  <si>
    <t>تم اخفاء عمودي الاخرى لعدم وجود بيانات</t>
  </si>
  <si>
    <t>كمية ونسبة المخلفات السائلة الكلّية المطروحة من مجازر اللحوم الحمراء العاملة والعاملة جزئياً وعدد ونسبة المجازر حسب أساليب التخلص منها والمحافظة لسنة 2020</t>
  </si>
  <si>
    <t xml:space="preserve">طرح في مواقع </t>
  </si>
  <si>
    <t>حرق في محرقة</t>
  </si>
  <si>
    <t>إعادة استخدام</t>
  </si>
  <si>
    <t>نقل الى موقع صحي</t>
  </si>
  <si>
    <t>ارسالها الى جهة اخرى</t>
  </si>
  <si>
    <t>طمر</t>
  </si>
  <si>
    <t>عدد ونسبة المعامل التابعة لوزارة الصناعة والمعادن (القطاع العام) وشركات القطاع المختلط حسب الحالة العملية والقطاع لسنة 2020</t>
  </si>
  <si>
    <t>* تم إلغاء ودمج عدد من الشركات وتغيير صنف البعض الأخر إلى قطاع صناعي آخر وفقاً للهيكلية الجديدة لوزارة الصناعة والمعادن المقرّة في سنة 2012 ودمج القطاعين الإنشائي والخدمات الصناعية، وكما تم الغاء شركتين تابعة للقطاع الهندسي حسب قرار وزارة الصناعة لسنة 2019</t>
  </si>
  <si>
    <t>عدد ونسبة المعامل التابعة لوزارة الصناعة والمعادن (القطاع العام) وشركات القطاع المختلط التي تطرح مخلفات صناعية صلبة حسب تصنيف المخلفات والقطاع لسنة 2020</t>
  </si>
  <si>
    <t>عدد المعامل التابعة لوزارة الصناعة والمعادن (القطاع العام) وشركات القطاع المختلط حسب طرق التخلص من المخلفات الصلبة الخطرة وغير الخطرة والقطاع لسنة 2020</t>
  </si>
  <si>
    <t>عدد المعامل حسب طرق التخلص من المخلفات الصلبة الخطرة</t>
  </si>
  <si>
    <t>عدد المعامل حسب طرق التخلص من المخلفات الصلبة غير الخطرة</t>
  </si>
  <si>
    <t>النسبة المئوية للمعامل التابعة لوزارة الصناعة والمعادن (القطاع العام) وشركات القطاع المختلط حسب طرق التخلص من المخلفات الصلبة الخطرة وغير الخطرة والقطاع لسنة 2020</t>
  </si>
  <si>
    <t>التوزيع النسبي للمعامل التابعة لوزارة الصناعة والمعادن (القطاع العام) وشركات القطاع المختلط حسب مصدر الماء المستخدم وجهات التصريف والقطاع لسنة 2020</t>
  </si>
  <si>
    <t>عدد المعامل التابعة لوزارة الصناعة والمعادن (القطاع العام) وشركات القطاع المختلط حسب مصدر الماء المستخدم وجهات التصريف والقطاع لسنة 2020</t>
  </si>
  <si>
    <t xml:space="preserve">جدول (5 أ) </t>
  </si>
  <si>
    <t xml:space="preserve">جدول (5 ب) </t>
  </si>
  <si>
    <t>المعدل اليومي لكمية المياه المستخدمة والمصرّفة من المعامل التابعة لوزارة الصناعة والمعادن (القطاع العام) وشركات القطاع المختلط ونسبها المئوية حسب القطاع لسنة 2020</t>
  </si>
  <si>
    <t>جدول (14)</t>
  </si>
  <si>
    <t>ملاحظة : توجد مخلفات صناعية صلبة خطرة وكميتها (30304000) كغم مخزنة في شركات القطاع الكيمياوي قبل سنة 2020</t>
  </si>
  <si>
    <t>ملاحظة : توجد مخلفات صناعية صلبة خطرة وكميتها (226007) كغم لسنة 2020 في القطاع الهندسي تم جمعها من المؤسسات الحكومية وغير الحكومية كمواد اولية لاعادة تدويرها</t>
  </si>
  <si>
    <t xml:space="preserve"> المعدل الشهري لكمية المخلفات الصناعية الصلبة الخطرة وغير الخطرة المتولّدة من المعامل التابعة لوزارة الصناعة والمعادن (القطاع العام) وشركات القطاع المختلط التي تطرح مخلفات صناعية صلبة حسب تصنيف المخلفات والقطاع لسنة 2020</t>
  </si>
  <si>
    <t xml:space="preserve">النسبة المئوية للمعامل التي تطرح مخلفات صلبة خطرة حسب طرق التخلص منها </t>
  </si>
  <si>
    <t xml:space="preserve">النسبة المئوية للمعامل  التي تطرح مخلفات صلبة غير خطرة حسب طرق التخلص منها </t>
  </si>
  <si>
    <t>عدد المعامل التي لا تستخدم مياه **</t>
  </si>
  <si>
    <t xml:space="preserve">عدد االمعامل التي لا تصرّف مياه </t>
  </si>
  <si>
    <t xml:space="preserve">نسبة المعامل التي لا تصرّف مياه </t>
  </si>
  <si>
    <t>نسبة المعامل التي لا تستخدم مياه</t>
  </si>
  <si>
    <t xml:space="preserve">عدد المعامل التي لا تصرّف مياه </t>
  </si>
  <si>
    <t>إسالة</t>
  </si>
  <si>
    <t>القطاع الكيمياوي</t>
  </si>
  <si>
    <t>القطاع الهندسي</t>
  </si>
  <si>
    <t xml:space="preserve">القطاع النسيجي </t>
  </si>
  <si>
    <t xml:space="preserve">القطاع الغذائي والدوائي </t>
  </si>
  <si>
    <t>القطاع الانشائي</t>
  </si>
  <si>
    <t>المختلط</t>
  </si>
  <si>
    <t>حكومي/ الإدارة ذاتية</t>
  </si>
  <si>
    <t>حكومي/ الإدارة مؤجرة</t>
  </si>
  <si>
    <t>عدد المعامل التي لا تطرح مخلفات صلبة</t>
  </si>
  <si>
    <t>نسبة المعامل التي لا تطرح مخلفات صلبة</t>
  </si>
  <si>
    <t>عدد المعامل التي تطرح مخلفات صلبة خطرة</t>
  </si>
  <si>
    <t>عدد المعامل التي تطرح مخلفات صلبة غير خطرة</t>
  </si>
  <si>
    <t xml:space="preserve">الإنشائي والخدمات الصناعية </t>
  </si>
  <si>
    <t>ملاحظة: 1. يحسب متوسط عدد ايام العمل في السنة للمجازر العاملة والعاملة جزئياً في المحافظة بقسمة مجموع عدد ايام العمل للمجازر العاملة والعاملة جزئياً على عدد المجازر العاملة والعاملة جزئيا</t>
  </si>
  <si>
    <t xml:space="preserve">          2. يحسب إجمالي متوسط عدد ايام العمل في السنة للمجازر العاملة والعاملة جزئياً بقسمة مجموع عدد ايام العمل للمجازر العاملة والعاملة جزئياً لجميع المحافظات على عدد المجازر العاملة والعاملة جزئياً لجميع المحافظات</t>
  </si>
  <si>
    <t>* بلغت كمية المخلفات السائلة المتولدة من المجازر العاملة في محافظة نينوى (6075) م³/سنة يتم التخلص منها عن طريق السبتك تانك والمبزل وكمية المخلفات الصلبة الناتجة منها بـ (52.4) طن/سنة متولّدة من ذبح (291) الف دجاجة يتم التخلص منها عن طريق مواقع تجميع البلدية والحرق والبيع والطمر</t>
  </si>
  <si>
    <t>** بلغت كمية المخلفات السائلة المتولدة من المجازر العاملة في محافظة ديالى (1780) م³/سنة يتم التخلص منها عن طريق المبزل وكمية المخلفات الصلبة الناتجة منها بـ (24.4) طن/سنة متولّدة من ذبح (174) الف دجاجة يتم التخلص منها عن طريق الدفن</t>
  </si>
  <si>
    <t>*** بلغت كمية المخلفات السائلة المتولدة من المجازر العاملة في محافظة بابل (1680) م³/سنة يتم التخلص منها عن طريق السبتك تانك وكمية المخلفات الصلبة الناتجة منها بـ (62.6) طن/سنة متولّدة من ذبح (348) الف دجاجة يتم التخلص منها عن طريق الحرق والبيع</t>
  </si>
  <si>
    <t>ملاحظة :1. تم نقل بعض المعامل من قطاع إلى أخر نتيجة دمج بعض الشركات مما أثر على كمية المخلفات الصلبة المتولّدة من القطاعات</t>
  </si>
  <si>
    <t xml:space="preserve">            2. توجد مخلفات صناعية صلبة خطرة وكميتها (30,304,000) كغم مخزنة في شركات القطاع الكيمياوي قبل سنة 2020</t>
  </si>
  <si>
    <t xml:space="preserve">            3. توجد مخلفات صناعية صلبة خطرة وكميتها (226,007) كغم لسنة 2020 في القطاع الهندسي تم جمعها من المؤسسات الحكومية وغير الحكومية كمواد اولية لإعادة تدويرها</t>
  </si>
  <si>
    <t>إعادة استخدام في نفس الشركة</t>
  </si>
  <si>
    <t>النسبة المئوية *</t>
  </si>
  <si>
    <t>اضافة عدد المجازر في المحافظة</t>
  </si>
  <si>
    <t xml:space="preserve">****عدم توفر بيانات خاصة بالمجزرة العاملة في القادسية وذلك لعدم الاستجابة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</si>
</sst>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00_);_(* \(#,##0.00\);_(* &quot;-&quot;??_);_(@_)"/>
    <numFmt numFmtId="165" formatCode="0.0"/>
    <numFmt numFmtId="166" formatCode="_(* #,##0.0_);_(* \(#,##0.0\);_(* &quot;-&quot;??_);_(@_)"/>
    <numFmt numFmtId="167" formatCode="_(* #,##0_);_(* \(#,##0\);_(* &quot;-&quot;??_);_(@_)"/>
    <numFmt numFmtId="168" formatCode="_-* #,##0.0_-;\-* #,##0.0_-;_-* &quot;-&quot;??_-;_-@_-"/>
    <numFmt numFmtId="169" formatCode="#,##0.0"/>
  </numFmts>
  <fonts count="54" x14ac:knownFonts="1">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2"/>
      <name val="Simplified Arabic"/>
      <family val="1"/>
    </font>
    <font>
      <sz val="8"/>
      <name val="Arial"/>
      <family val="2"/>
    </font>
    <font>
      <b/>
      <sz val="10"/>
      <name val="Simplified Arabic"/>
      <family val="1"/>
    </font>
    <font>
      <b/>
      <sz val="11"/>
      <name val="Simplified Arabic"/>
      <family val="1"/>
    </font>
    <font>
      <b/>
      <sz val="12"/>
      <name val="Arial"/>
      <family val="2"/>
    </font>
    <font>
      <b/>
      <sz val="10"/>
      <name val="Arial"/>
      <family val="2"/>
    </font>
    <font>
      <b/>
      <sz val="10"/>
      <name val="Times New Roman"/>
      <family val="1"/>
    </font>
    <font>
      <b/>
      <sz val="9"/>
      <name val="Arial"/>
      <family val="2"/>
    </font>
    <font>
      <sz val="10"/>
      <name val="Arial"/>
      <family val="2"/>
    </font>
    <font>
      <b/>
      <sz val="9"/>
      <name val="Times New Roman"/>
      <family val="1"/>
    </font>
    <font>
      <b/>
      <sz val="8"/>
      <name val="Arial"/>
      <family val="2"/>
    </font>
    <font>
      <b/>
      <sz val="10"/>
      <color theme="0"/>
      <name val="Arial"/>
      <family val="2"/>
    </font>
    <font>
      <b/>
      <sz val="10"/>
      <color rgb="FF660033"/>
      <name val="Arial"/>
      <family val="2"/>
    </font>
    <font>
      <b/>
      <sz val="12"/>
      <color rgb="FF660033"/>
      <name val="Arial"/>
      <family val="2"/>
    </font>
    <font>
      <sz val="10"/>
      <color rgb="FF660033"/>
      <name val="Arial"/>
      <family val="2"/>
    </font>
    <font>
      <b/>
      <sz val="12"/>
      <color rgb="FF660033"/>
      <name val="Simplified Arabic"/>
      <family val="1"/>
    </font>
    <font>
      <b/>
      <sz val="9"/>
      <color rgb="FF660033"/>
      <name val="Arial"/>
      <family val="2"/>
    </font>
    <font>
      <b/>
      <sz val="10"/>
      <color rgb="FF660033"/>
      <name val="Simplified Arabic"/>
      <family val="1"/>
    </font>
    <font>
      <b/>
      <sz val="9"/>
      <color theme="5" tint="-0.499984740745262"/>
      <name val="Arial"/>
      <family val="2"/>
    </font>
    <font>
      <b/>
      <sz val="12"/>
      <color theme="1"/>
      <name val="Arial"/>
      <family val="2"/>
      <scheme val="minor"/>
    </font>
    <font>
      <b/>
      <sz val="9"/>
      <color theme="0"/>
      <name val="Arial"/>
      <family val="2"/>
    </font>
    <font>
      <b/>
      <sz val="10"/>
      <color theme="0"/>
      <name val="Calibri"/>
      <family val="2"/>
    </font>
    <font>
      <b/>
      <sz val="10"/>
      <name val="Times New Roman"/>
      <family val="1"/>
      <scheme val="major"/>
    </font>
    <font>
      <b/>
      <sz val="9"/>
      <color rgb="FF632523"/>
      <name val="Arial"/>
      <family val="2"/>
    </font>
    <font>
      <b/>
      <sz val="10"/>
      <color rgb="FF632523"/>
      <name val="Arial"/>
      <family val="2"/>
    </font>
    <font>
      <b/>
      <sz val="12"/>
      <color rgb="FF632523"/>
      <name val="Arial"/>
      <family val="2"/>
      <scheme val="minor"/>
    </font>
    <font>
      <sz val="11"/>
      <color rgb="FF632523"/>
      <name val="Arial"/>
      <family val="2"/>
      <scheme val="minor"/>
    </font>
    <font>
      <sz val="11"/>
      <color theme="1"/>
      <name val="Times New Roman"/>
      <family val="1"/>
      <scheme val="major"/>
    </font>
    <font>
      <b/>
      <sz val="10"/>
      <color rgb="FF660033"/>
      <name val="Times New Roman"/>
      <family val="1"/>
      <scheme val="major"/>
    </font>
    <font>
      <b/>
      <sz val="9"/>
      <color rgb="FF632523"/>
      <name val="Times New Roman"/>
      <family val="1"/>
      <scheme val="major"/>
    </font>
    <font>
      <b/>
      <sz val="12"/>
      <color rgb="FF632523"/>
      <name val="Times New Roman"/>
      <family val="1"/>
      <scheme val="major"/>
    </font>
    <font>
      <b/>
      <sz val="12"/>
      <color rgb="FF660033"/>
      <name val="Arial"/>
      <family val="2"/>
      <scheme val="minor"/>
    </font>
    <font>
      <b/>
      <sz val="10"/>
      <color theme="0"/>
      <name val="Arial"/>
      <family val="2"/>
      <scheme val="minor"/>
    </font>
    <font>
      <b/>
      <sz val="10"/>
      <color rgb="FF660033"/>
      <name val="Arial"/>
      <family val="2"/>
      <scheme val="minor"/>
    </font>
    <font>
      <sz val="11"/>
      <name val="Arial"/>
      <family val="2"/>
      <scheme val="minor"/>
    </font>
    <font>
      <b/>
      <sz val="12"/>
      <name val="Arial"/>
      <family val="2"/>
      <scheme val="minor"/>
    </font>
    <font>
      <b/>
      <sz val="9"/>
      <name val="Arial"/>
      <family val="2"/>
      <scheme val="minor"/>
    </font>
    <font>
      <b/>
      <sz val="10"/>
      <name val="Arial"/>
      <family val="2"/>
      <scheme val="minor"/>
    </font>
    <font>
      <b/>
      <sz val="10"/>
      <color rgb="FFFF0000"/>
      <name val="Times New Roman"/>
      <family val="1"/>
    </font>
    <font>
      <sz val="11"/>
      <color rgb="FFFF0000"/>
      <name val="Arial"/>
      <family val="2"/>
      <scheme val="minor"/>
    </font>
    <font>
      <b/>
      <sz val="9"/>
      <name val="Times New Roman"/>
      <family val="1"/>
      <scheme val="major"/>
    </font>
    <font>
      <b/>
      <sz val="10"/>
      <color theme="0"/>
      <name val="Times New Roman"/>
      <family val="1"/>
      <scheme val="major"/>
    </font>
    <font>
      <b/>
      <sz val="10"/>
      <color theme="1"/>
      <name val="Times New Roman"/>
      <family val="1"/>
      <scheme val="major"/>
    </font>
  </fonts>
  <fills count="12">
    <fill>
      <patternFill patternType="none"/>
    </fill>
    <fill>
      <patternFill patternType="gray125"/>
    </fill>
    <fill>
      <patternFill patternType="solid">
        <fgColor theme="3" tint="0.59999389629810485"/>
        <bgColor indexed="64"/>
      </patternFill>
    </fill>
    <fill>
      <patternFill patternType="solid">
        <fgColor rgb="FF660033"/>
        <bgColor indexed="64"/>
      </patternFill>
    </fill>
    <fill>
      <patternFill patternType="solid">
        <fgColor rgb="FFFEF4FE"/>
        <bgColor indexed="64"/>
      </patternFill>
    </fill>
    <fill>
      <patternFill patternType="solid">
        <fgColor theme="5" tint="-0.499984740745262"/>
        <bgColor indexed="64"/>
      </patternFill>
    </fill>
    <fill>
      <patternFill patternType="solid">
        <fgColor rgb="FF050E6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bgColor indexed="64"/>
      </patternFill>
    </fill>
  </fills>
  <borders count="14">
    <border>
      <left/>
      <right/>
      <top/>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style="hair">
        <color indexed="64"/>
      </top>
      <bottom style="hair">
        <color indexed="64"/>
      </bottom>
      <diagonal/>
    </border>
    <border>
      <left/>
      <right/>
      <top style="double">
        <color indexed="64"/>
      </top>
      <bottom/>
      <diagonal/>
    </border>
    <border>
      <left/>
      <right/>
      <top/>
      <bottom style="hair">
        <color indexed="64"/>
      </bottom>
      <diagonal/>
    </border>
    <border>
      <left/>
      <right/>
      <top/>
      <bottom style="thin">
        <color indexed="64"/>
      </bottom>
      <diagonal/>
    </border>
    <border>
      <left/>
      <right/>
      <top/>
      <bottom style="double">
        <color indexed="64"/>
      </bottom>
      <diagonal/>
    </border>
    <border>
      <left/>
      <right/>
      <top style="hair">
        <color indexed="64"/>
      </top>
      <bottom/>
      <diagonal/>
    </border>
    <border>
      <left/>
      <right/>
      <top style="double">
        <color indexed="64"/>
      </top>
      <bottom style="hair">
        <color indexed="64"/>
      </bottom>
      <diagonal/>
    </border>
    <border>
      <left/>
      <right/>
      <top style="double">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164" fontId="19" fillId="0" borderId="0" applyFont="0" applyFill="0" applyBorder="0" applyAlignment="0" applyProtection="0"/>
    <xf numFmtId="0" fontId="10" fillId="0" borderId="0"/>
    <xf numFmtId="164" fontId="10" fillId="0" borderId="0" applyFont="0" applyFill="0" applyBorder="0" applyAlignment="0" applyProtection="0"/>
    <xf numFmtId="0" fontId="9" fillId="0" borderId="0"/>
    <xf numFmtId="164" fontId="9" fillId="0" borderId="0" applyFont="0" applyFill="0" applyBorder="0" applyAlignment="0" applyProtection="0"/>
  </cellStyleXfs>
  <cellXfs count="509">
    <xf numFmtId="0" fontId="0" fillId="0" borderId="0" xfId="0"/>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5" fillId="0" borderId="0" xfId="0" applyFont="1" applyBorder="1" applyAlignment="1">
      <alignment vertical="center" wrapText="1"/>
    </xf>
    <xf numFmtId="0" fontId="13" fillId="0" borderId="0" xfId="0" applyFont="1" applyBorder="1" applyAlignment="1">
      <alignment horizontal="center" vertical="center" wrapText="1"/>
    </xf>
    <xf numFmtId="0" fontId="11" fillId="0" borderId="0" xfId="0" applyFont="1" applyAlignment="1">
      <alignment horizontal="center" wrapText="1"/>
    </xf>
    <xf numFmtId="0" fontId="14" fillId="0" borderId="0" xfId="0" applyFont="1" applyAlignment="1">
      <alignment horizontal="center" wrapText="1"/>
    </xf>
    <xf numFmtId="0" fontId="11" fillId="0" borderId="0" xfId="0" applyFont="1" applyBorder="1" applyAlignment="1">
      <alignment horizontal="center" wrapText="1"/>
    </xf>
    <xf numFmtId="0" fontId="14" fillId="0" borderId="0" xfId="0" applyFont="1" applyBorder="1" applyAlignment="1">
      <alignment horizontal="center" wrapText="1"/>
    </xf>
    <xf numFmtId="0" fontId="18" fillId="0" borderId="0" xfId="0" applyFont="1" applyBorder="1" applyAlignment="1">
      <alignment vertical="center" wrapText="1"/>
    </xf>
    <xf numFmtId="0" fontId="17"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Alignment="1">
      <alignment horizontal="center" vertical="center" wrapText="1"/>
    </xf>
    <xf numFmtId="0" fontId="0" fillId="0" borderId="0" xfId="0" applyBorder="1"/>
    <xf numFmtId="0" fontId="15" fillId="0" borderId="0" xfId="0" applyFont="1" applyBorder="1" applyAlignment="1">
      <alignment horizontal="center" vertical="center" wrapText="1"/>
    </xf>
    <xf numFmtId="165" fontId="17" fillId="0" borderId="0" xfId="0" applyNumberFormat="1" applyFont="1" applyBorder="1" applyAlignment="1">
      <alignment horizontal="center" vertical="center" wrapText="1"/>
    </xf>
    <xf numFmtId="0" fontId="17"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7" fillId="0" borderId="0" xfId="0" applyFont="1" applyBorder="1" applyAlignment="1">
      <alignment horizontal="center" vertical="center" wrapText="1"/>
    </xf>
    <xf numFmtId="1" fontId="17" fillId="0" borderId="0" xfId="0" applyNumberFormat="1" applyFont="1" applyBorder="1" applyAlignment="1">
      <alignment horizontal="center" vertical="center" wrapText="1"/>
    </xf>
    <xf numFmtId="0" fontId="15" fillId="0" borderId="0" xfId="0" applyFont="1" applyBorder="1" applyAlignment="1">
      <alignment horizontal="center" vertical="center" wrapText="1"/>
    </xf>
    <xf numFmtId="0" fontId="17" fillId="0" borderId="0" xfId="0" applyFont="1" applyBorder="1" applyAlignment="1">
      <alignment horizontal="center" vertical="center" wrapText="1"/>
    </xf>
    <xf numFmtId="165" fontId="17" fillId="0" borderId="3" xfId="0" applyNumberFormat="1" applyFont="1" applyBorder="1" applyAlignment="1">
      <alignment vertical="center" wrapText="1"/>
    </xf>
    <xf numFmtId="165" fontId="17" fillId="0" borderId="0" xfId="0" applyNumberFormat="1" applyFont="1" applyBorder="1" applyAlignment="1">
      <alignment vertical="center" wrapText="1"/>
    </xf>
    <xf numFmtId="0" fontId="15" fillId="0" borderId="0" xfId="0" applyFont="1" applyBorder="1" applyAlignment="1">
      <alignment horizontal="center" vertical="center" wrapText="1"/>
    </xf>
    <xf numFmtId="0" fontId="18" fillId="0" borderId="0" xfId="0" applyFont="1" applyBorder="1" applyAlignment="1">
      <alignment horizontal="right" vertical="center" wrapText="1"/>
    </xf>
    <xf numFmtId="0" fontId="16" fillId="0" borderId="0" xfId="0" applyFont="1" applyBorder="1" applyAlignment="1">
      <alignment horizontal="right" vertical="center" wrapText="1"/>
    </xf>
    <xf numFmtId="166" fontId="17" fillId="0" borderId="0" xfId="1" applyNumberFormat="1" applyFont="1" applyBorder="1" applyAlignment="1">
      <alignment vertical="center" wrapText="1"/>
    </xf>
    <xf numFmtId="0" fontId="17" fillId="0" borderId="0" xfId="0" applyFont="1" applyBorder="1" applyAlignment="1">
      <alignment vertical="center" wrapText="1"/>
    </xf>
    <xf numFmtId="0" fontId="18" fillId="2" borderId="0" xfId="0" applyFont="1" applyFill="1" applyBorder="1" applyAlignment="1">
      <alignment horizontal="center" vertical="center" wrapText="1"/>
    </xf>
    <xf numFmtId="166" fontId="17" fillId="0" borderId="4" xfId="1" applyNumberFormat="1" applyFont="1" applyBorder="1" applyAlignment="1">
      <alignment vertical="center" wrapText="1"/>
    </xf>
    <xf numFmtId="0" fontId="20" fillId="0" borderId="3" xfId="0" applyFont="1" applyBorder="1" applyAlignment="1">
      <alignment vertical="center" wrapText="1"/>
    </xf>
    <xf numFmtId="165" fontId="15" fillId="0" borderId="0" xfId="0" applyNumberFormat="1" applyFont="1" applyBorder="1" applyAlignment="1">
      <alignment horizontal="center" vertical="center" wrapText="1"/>
    </xf>
    <xf numFmtId="166" fontId="17" fillId="0" borderId="1" xfId="1" applyNumberFormat="1" applyFont="1" applyBorder="1" applyAlignment="1">
      <alignment horizontal="left" vertical="center" wrapText="1"/>
    </xf>
    <xf numFmtId="166" fontId="17" fillId="0" borderId="4" xfId="1" applyNumberFormat="1" applyFont="1" applyBorder="1" applyAlignment="1">
      <alignment horizontal="left" vertical="center" wrapText="1"/>
    </xf>
    <xf numFmtId="166" fontId="17" fillId="0" borderId="2" xfId="1" applyNumberFormat="1" applyFont="1" applyBorder="1" applyAlignment="1">
      <alignment horizontal="left" vertical="center" wrapText="1"/>
    </xf>
    <xf numFmtId="0" fontId="25" fillId="0" borderId="0" xfId="0" applyFont="1"/>
    <xf numFmtId="0" fontId="26" fillId="0" borderId="0" xfId="0" applyFont="1" applyBorder="1" applyAlignment="1">
      <alignment horizontal="center" wrapText="1"/>
    </xf>
    <xf numFmtId="0" fontId="26" fillId="0" borderId="0" xfId="0" applyFont="1" applyAlignment="1">
      <alignment horizontal="center" wrapText="1"/>
    </xf>
    <xf numFmtId="0" fontId="28" fillId="0" borderId="0" xfId="0" applyFont="1" applyBorder="1" applyAlignment="1">
      <alignment horizontal="center" vertical="center" wrapText="1" readingOrder="2"/>
    </xf>
    <xf numFmtId="0" fontId="26" fillId="0" borderId="0" xfId="0" applyFont="1" applyBorder="1" applyAlignment="1">
      <alignment horizontal="center" wrapText="1" readingOrder="2"/>
    </xf>
    <xf numFmtId="0" fontId="26" fillId="0" borderId="0" xfId="0" applyFont="1" applyAlignment="1">
      <alignment horizontal="center" wrapText="1" readingOrder="2"/>
    </xf>
    <xf numFmtId="0" fontId="28" fillId="0" borderId="0" xfId="0" applyFont="1" applyBorder="1" applyAlignment="1">
      <alignment horizontal="center" vertical="center" wrapText="1"/>
    </xf>
    <xf numFmtId="0" fontId="24" fillId="0" borderId="0" xfId="0" applyFont="1" applyAlignment="1">
      <alignment vertical="center" wrapText="1"/>
    </xf>
    <xf numFmtId="0" fontId="24" fillId="0" borderId="0" xfId="0" applyFont="1" applyBorder="1" applyAlignment="1">
      <alignment horizontal="center" vertical="center" wrapText="1"/>
    </xf>
    <xf numFmtId="164" fontId="23" fillId="0" borderId="4" xfId="1" applyFont="1" applyFill="1" applyBorder="1" applyAlignment="1">
      <alignment horizontal="right" vertical="center" wrapText="1"/>
    </xf>
    <xf numFmtId="0" fontId="24" fillId="0" borderId="0" xfId="0" applyFont="1" applyBorder="1" applyAlignment="1">
      <alignment horizontal="center" vertical="center" wrapText="1"/>
    </xf>
    <xf numFmtId="166" fontId="17" fillId="0" borderId="0" xfId="1" applyNumberFormat="1" applyFont="1" applyBorder="1" applyAlignment="1">
      <alignment horizontal="left" vertical="center" wrapText="1"/>
    </xf>
    <xf numFmtId="165" fontId="17" fillId="0" borderId="0" xfId="1" applyNumberFormat="1" applyFont="1" applyBorder="1" applyAlignment="1">
      <alignment horizontal="left" vertical="center" wrapText="1"/>
    </xf>
    <xf numFmtId="0" fontId="10" fillId="0" borderId="0" xfId="2"/>
    <xf numFmtId="0" fontId="24" fillId="0" borderId="8" xfId="2" applyFont="1" applyBorder="1" applyAlignment="1">
      <alignment horizontal="right" vertical="center" wrapText="1"/>
    </xf>
    <xf numFmtId="164" fontId="23" fillId="4" borderId="2" xfId="3" applyFont="1" applyFill="1" applyBorder="1" applyAlignment="1">
      <alignment horizontal="right" vertical="center" wrapText="1"/>
    </xf>
    <xf numFmtId="167" fontId="17" fillId="0" borderId="4" xfId="3" applyNumberFormat="1" applyFont="1" applyBorder="1" applyAlignment="1">
      <alignment horizontal="left" vertical="center" wrapText="1"/>
    </xf>
    <xf numFmtId="167" fontId="17" fillId="0" borderId="12" xfId="3" applyNumberFormat="1" applyFont="1" applyBorder="1" applyAlignment="1">
      <alignment horizontal="left" vertical="center" wrapText="1"/>
    </xf>
    <xf numFmtId="0" fontId="30" fillId="0" borderId="0" xfId="2" applyFont="1" applyBorder="1"/>
    <xf numFmtId="0" fontId="30" fillId="0" borderId="3" xfId="2" applyFont="1" applyBorder="1"/>
    <xf numFmtId="0" fontId="10" fillId="0" borderId="3" xfId="2" applyBorder="1"/>
    <xf numFmtId="167" fontId="10" fillId="0" borderId="0" xfId="2" applyNumberFormat="1"/>
    <xf numFmtId="0" fontId="27" fillId="0" borderId="0" xfId="2" applyFont="1" applyFill="1" applyBorder="1" applyAlignment="1">
      <alignment horizontal="right" vertical="center" wrapText="1"/>
    </xf>
    <xf numFmtId="164" fontId="23" fillId="4" borderId="0" xfId="3" applyFont="1" applyFill="1" applyBorder="1" applyAlignment="1">
      <alignment horizontal="center" vertical="center" wrapText="1"/>
    </xf>
    <xf numFmtId="0" fontId="29" fillId="0" borderId="0" xfId="0" applyFont="1" applyAlignment="1">
      <alignment horizontal="right" vertical="center" readingOrder="2"/>
    </xf>
    <xf numFmtId="164" fontId="23" fillId="4" borderId="6" xfId="3" applyFont="1" applyFill="1" applyBorder="1" applyAlignment="1">
      <alignment horizontal="center" vertical="center" wrapText="1"/>
    </xf>
    <xf numFmtId="164" fontId="23" fillId="4" borderId="5" xfId="3" applyFont="1" applyFill="1" applyBorder="1" applyAlignment="1">
      <alignment horizontal="center" vertical="center" wrapText="1"/>
    </xf>
    <xf numFmtId="0" fontId="9" fillId="0" borderId="0" xfId="4"/>
    <xf numFmtId="0" fontId="24" fillId="0" borderId="8" xfId="4" applyFont="1" applyBorder="1" applyAlignment="1">
      <alignment horizontal="right" vertical="center" wrapText="1"/>
    </xf>
    <xf numFmtId="164" fontId="16" fillId="0" borderId="0" xfId="1" applyFont="1" applyFill="1" applyBorder="1" applyAlignment="1">
      <alignment horizontal="right" vertical="center" wrapText="1"/>
    </xf>
    <xf numFmtId="164" fontId="16" fillId="0" borderId="4" xfId="1" applyFont="1" applyFill="1" applyBorder="1" applyAlignment="1">
      <alignment horizontal="right" vertical="center" wrapText="1"/>
    </xf>
    <xf numFmtId="164" fontId="16" fillId="0" borderId="7" xfId="1" applyFont="1" applyFill="1" applyBorder="1" applyAlignment="1">
      <alignment horizontal="right" vertical="center" wrapText="1"/>
    </xf>
    <xf numFmtId="164" fontId="16" fillId="0" borderId="9" xfId="1" applyFont="1" applyFill="1" applyBorder="1" applyAlignment="1">
      <alignment horizontal="right" vertical="center" wrapText="1"/>
    </xf>
    <xf numFmtId="164" fontId="16" fillId="4" borderId="11" xfId="1" applyFont="1" applyFill="1" applyBorder="1" applyAlignment="1">
      <alignment horizontal="right" vertical="center" wrapText="1"/>
    </xf>
    <xf numFmtId="0" fontId="16" fillId="0" borderId="1" xfId="0" applyFont="1" applyBorder="1" applyAlignment="1">
      <alignment horizontal="right" vertical="center" wrapText="1"/>
    </xf>
    <xf numFmtId="0" fontId="16" fillId="0" borderId="4" xfId="0" applyFont="1" applyBorder="1" applyAlignment="1">
      <alignment horizontal="right" vertical="center" wrapText="1"/>
    </xf>
    <xf numFmtId="0" fontId="16" fillId="0" borderId="9" xfId="0" applyFont="1" applyBorder="1" applyAlignment="1">
      <alignment horizontal="right" vertical="center" wrapText="1"/>
    </xf>
    <xf numFmtId="0" fontId="16" fillId="0" borderId="9" xfId="0" applyFont="1" applyBorder="1" applyAlignment="1">
      <alignment horizontal="right" vertical="center" wrapText="1" readingOrder="2"/>
    </xf>
    <xf numFmtId="0" fontId="34" fillId="0" borderId="0" xfId="0" applyFont="1" applyAlignment="1">
      <alignment horizontal="right" vertical="center" readingOrder="2"/>
    </xf>
    <xf numFmtId="0" fontId="36" fillId="0" borderId="0" xfId="2" applyFont="1" applyBorder="1"/>
    <xf numFmtId="0" fontId="36" fillId="0" borderId="3" xfId="2" applyFont="1" applyBorder="1"/>
    <xf numFmtId="167" fontId="35" fillId="0" borderId="3" xfId="3" applyNumberFormat="1" applyFont="1" applyFill="1" applyBorder="1" applyAlignment="1">
      <alignment horizontal="right" vertical="center" wrapText="1"/>
    </xf>
    <xf numFmtId="0" fontId="37" fillId="0" borderId="0" xfId="2" applyFont="1"/>
    <xf numFmtId="0" fontId="38" fillId="0" borderId="0" xfId="2" applyFont="1"/>
    <xf numFmtId="164" fontId="39" fillId="0" borderId="4" xfId="3" applyFont="1" applyFill="1" applyBorder="1" applyAlignment="1">
      <alignment horizontal="right" vertical="center" wrapText="1"/>
    </xf>
    <xf numFmtId="165" fontId="33" fillId="0" borderId="0" xfId="3" applyNumberFormat="1" applyFont="1" applyBorder="1" applyAlignment="1">
      <alignment horizontal="left" vertical="center" wrapText="1"/>
    </xf>
    <xf numFmtId="164" fontId="39" fillId="0" borderId="8" xfId="3" applyFont="1" applyFill="1" applyBorder="1" applyAlignment="1">
      <alignment horizontal="right" vertical="center" wrapText="1"/>
    </xf>
    <xf numFmtId="0" fontId="41" fillId="0" borderId="0" xfId="2" applyFont="1" applyBorder="1"/>
    <xf numFmtId="0" fontId="42" fillId="0" borderId="0" xfId="2" applyFont="1" applyBorder="1" applyAlignment="1">
      <alignment horizontal="center" vertical="center" wrapText="1"/>
    </xf>
    <xf numFmtId="0" fontId="6" fillId="0" borderId="0" xfId="2" applyFont="1"/>
    <xf numFmtId="0" fontId="42" fillId="0" borderId="0" xfId="2" applyFont="1" applyBorder="1" applyAlignment="1">
      <alignment horizontal="right" vertical="center" wrapText="1"/>
    </xf>
    <xf numFmtId="0" fontId="43" fillId="5" borderId="5" xfId="2" applyFont="1" applyFill="1" applyBorder="1" applyAlignment="1">
      <alignment horizontal="center" vertical="center" wrapText="1"/>
    </xf>
    <xf numFmtId="164" fontId="44" fillId="4" borderId="7" xfId="3" applyFont="1" applyFill="1" applyBorder="1" applyAlignment="1">
      <alignment horizontal="right" vertical="center" wrapText="1"/>
    </xf>
    <xf numFmtId="0" fontId="34" fillId="0" borderId="5" xfId="0" applyFont="1" applyBorder="1" applyAlignment="1">
      <alignment vertical="center" readingOrder="2"/>
    </xf>
    <xf numFmtId="0" fontId="40" fillId="0" borderId="5" xfId="0" applyFont="1" applyBorder="1" applyAlignment="1">
      <alignment vertical="center" readingOrder="2"/>
    </xf>
    <xf numFmtId="0" fontId="40" fillId="0" borderId="5" xfId="0" applyFont="1" applyBorder="1" applyAlignment="1">
      <alignment horizontal="right" vertical="center" readingOrder="2"/>
    </xf>
    <xf numFmtId="0" fontId="34" fillId="0" borderId="0" xfId="0" applyFont="1" applyAlignment="1">
      <alignment horizontal="right" vertical="center" wrapText="1" readingOrder="2"/>
    </xf>
    <xf numFmtId="0" fontId="19" fillId="0" borderId="0" xfId="0" applyFont="1" applyAlignment="1">
      <alignment horizontal="right"/>
    </xf>
    <xf numFmtId="0" fontId="19" fillId="0" borderId="0" xfId="0" applyFont="1" applyAlignment="1">
      <alignment vertical="center" wrapText="1" readingOrder="2"/>
    </xf>
    <xf numFmtId="1" fontId="15" fillId="0" borderId="0" xfId="0" applyNumberFormat="1" applyFont="1" applyAlignment="1">
      <alignment horizontal="left" readingOrder="1"/>
    </xf>
    <xf numFmtId="1" fontId="24" fillId="0" borderId="0" xfId="0" applyNumberFormat="1" applyFont="1" applyAlignment="1">
      <alignment horizontal="left" readingOrder="1"/>
    </xf>
    <xf numFmtId="1" fontId="15" fillId="0" borderId="0" xfId="0" applyNumberFormat="1" applyFont="1" applyAlignment="1">
      <alignment horizontal="center" vertical="center" readingOrder="1"/>
    </xf>
    <xf numFmtId="164" fontId="16" fillId="0" borderId="4" xfId="1" quotePrefix="1" applyFont="1" applyFill="1" applyBorder="1" applyAlignment="1">
      <alignment horizontal="right" vertical="center" wrapText="1"/>
    </xf>
    <xf numFmtId="0" fontId="10" fillId="0" borderId="0" xfId="2" applyBorder="1"/>
    <xf numFmtId="0" fontId="22" fillId="3" borderId="10" xfId="0" applyFont="1" applyFill="1" applyBorder="1" applyAlignment="1">
      <alignment vertical="center" wrapText="1"/>
    </xf>
    <xf numFmtId="0" fontId="22" fillId="3" borderId="10" xfId="0" applyFont="1" applyFill="1" applyBorder="1" applyAlignment="1">
      <alignment horizontal="right" wrapText="1"/>
    </xf>
    <xf numFmtId="0" fontId="22" fillId="6" borderId="5" xfId="2" applyFont="1" applyFill="1" applyBorder="1" applyAlignment="1">
      <alignment horizontal="center" vertical="center" wrapText="1"/>
    </xf>
    <xf numFmtId="0" fontId="31" fillId="6" borderId="5" xfId="2" applyFont="1" applyFill="1" applyBorder="1" applyAlignment="1">
      <alignment horizontal="center" vertical="center" wrapText="1"/>
    </xf>
    <xf numFmtId="0" fontId="45" fillId="0" borderId="0" xfId="2" applyFont="1"/>
    <xf numFmtId="0" fontId="18" fillId="0" borderId="0" xfId="2" applyFont="1" applyFill="1" applyBorder="1" applyAlignment="1">
      <alignment horizontal="right" vertical="center" wrapText="1"/>
    </xf>
    <xf numFmtId="0" fontId="45" fillId="0" borderId="0" xfId="2" applyFont="1" applyBorder="1"/>
    <xf numFmtId="0" fontId="18" fillId="0" borderId="3" xfId="2" applyFont="1" applyBorder="1" applyAlignment="1">
      <alignment vertical="center" wrapText="1"/>
    </xf>
    <xf numFmtId="0" fontId="18" fillId="0" borderId="3" xfId="2" applyFont="1" applyBorder="1" applyAlignment="1">
      <alignment horizontal="right" vertical="center" wrapText="1"/>
    </xf>
    <xf numFmtId="0" fontId="46" fillId="0" borderId="3" xfId="2" applyFont="1" applyBorder="1"/>
    <xf numFmtId="167" fontId="16" fillId="0" borderId="3" xfId="3" applyNumberFormat="1" applyFont="1" applyFill="1" applyBorder="1" applyAlignment="1">
      <alignment horizontal="right" vertical="center" wrapText="1"/>
    </xf>
    <xf numFmtId="167" fontId="45" fillId="0" borderId="0" xfId="2" applyNumberFormat="1" applyFont="1"/>
    <xf numFmtId="164" fontId="18" fillId="7" borderId="7" xfId="3" applyFont="1" applyFill="1" applyBorder="1" applyAlignment="1">
      <alignment horizontal="right" vertical="center" wrapText="1"/>
    </xf>
    <xf numFmtId="164" fontId="21" fillId="7" borderId="2" xfId="3" applyFont="1" applyFill="1" applyBorder="1" applyAlignment="1">
      <alignment horizontal="right" vertical="center" wrapText="1"/>
    </xf>
    <xf numFmtId="164" fontId="21" fillId="7" borderId="2" xfId="3" quotePrefix="1" applyFont="1" applyFill="1" applyBorder="1" applyAlignment="1">
      <alignment horizontal="right" vertical="center" wrapText="1"/>
    </xf>
    <xf numFmtId="164" fontId="18" fillId="7" borderId="2" xfId="3" applyFont="1" applyFill="1" applyBorder="1" applyAlignment="1">
      <alignment horizontal="right" vertical="center" wrapText="1"/>
    </xf>
    <xf numFmtId="164" fontId="21" fillId="7" borderId="7" xfId="3" applyFont="1" applyFill="1" applyBorder="1" applyAlignment="1">
      <alignment horizontal="right" vertical="center" wrapText="1"/>
    </xf>
    <xf numFmtId="164" fontId="16" fillId="7" borderId="8" xfId="3" applyFont="1" applyFill="1" applyBorder="1" applyAlignment="1">
      <alignment horizontal="right" vertical="center" wrapText="1"/>
    </xf>
    <xf numFmtId="167" fontId="33" fillId="7" borderId="12" xfId="3" applyNumberFormat="1" applyFont="1" applyFill="1" applyBorder="1" applyAlignment="1">
      <alignment horizontal="left" vertical="center" wrapText="1"/>
    </xf>
    <xf numFmtId="167" fontId="33" fillId="7" borderId="12" xfId="1" applyNumberFormat="1" applyFont="1" applyFill="1" applyBorder="1" applyAlignment="1">
      <alignment horizontal="left" vertical="center" wrapText="1"/>
    </xf>
    <xf numFmtId="166" fontId="33" fillId="7" borderId="12" xfId="3" applyNumberFormat="1" applyFont="1" applyFill="1" applyBorder="1" applyAlignment="1">
      <alignment horizontal="left" vertical="center" wrapText="1"/>
    </xf>
    <xf numFmtId="166" fontId="33" fillId="7" borderId="12" xfId="1" applyNumberFormat="1" applyFont="1" applyFill="1" applyBorder="1" applyAlignment="1">
      <alignment horizontal="left" vertical="center" wrapText="1"/>
    </xf>
    <xf numFmtId="166" fontId="33" fillId="7" borderId="8" xfId="3" applyNumberFormat="1" applyFont="1" applyFill="1" applyBorder="1" applyAlignment="1">
      <alignment horizontal="left" vertical="center" wrapText="1"/>
    </xf>
    <xf numFmtId="164" fontId="18" fillId="7" borderId="2" xfId="5" applyFont="1" applyFill="1" applyBorder="1" applyAlignment="1">
      <alignment horizontal="right" vertical="center" wrapText="1"/>
    </xf>
    <xf numFmtId="164" fontId="16" fillId="7" borderId="12" xfId="5" applyFont="1" applyFill="1" applyBorder="1" applyAlignment="1">
      <alignment horizontal="right" vertical="center" wrapText="1"/>
    </xf>
    <xf numFmtId="167" fontId="33" fillId="7" borderId="12" xfId="5" applyNumberFormat="1" applyFont="1" applyFill="1" applyBorder="1" applyAlignment="1">
      <alignment horizontal="left" vertical="center" wrapText="1"/>
    </xf>
    <xf numFmtId="0" fontId="33" fillId="7" borderId="12" xfId="5" applyNumberFormat="1" applyFont="1" applyFill="1" applyBorder="1" applyAlignment="1">
      <alignment horizontal="left" vertical="center" wrapText="1"/>
    </xf>
    <xf numFmtId="166" fontId="33" fillId="7" borderId="12" xfId="5" applyNumberFormat="1" applyFont="1" applyFill="1" applyBorder="1" applyAlignment="1">
      <alignment horizontal="left" vertical="center" wrapText="1"/>
    </xf>
    <xf numFmtId="1" fontId="33" fillId="7" borderId="12" xfId="5" applyNumberFormat="1" applyFont="1" applyFill="1" applyBorder="1" applyAlignment="1">
      <alignment horizontal="left" vertical="center" wrapText="1"/>
    </xf>
    <xf numFmtId="0" fontId="15" fillId="0" borderId="8" xfId="2" applyFont="1" applyBorder="1" applyAlignment="1">
      <alignment horizontal="right" vertical="center" wrapText="1"/>
    </xf>
    <xf numFmtId="1" fontId="33" fillId="7" borderId="12" xfId="3" applyNumberFormat="1" applyFont="1" applyFill="1" applyBorder="1" applyAlignment="1">
      <alignment horizontal="left" vertical="center" wrapText="1"/>
    </xf>
    <xf numFmtId="168" fontId="33" fillId="7" borderId="12" xfId="3" applyNumberFormat="1" applyFont="1" applyFill="1" applyBorder="1" applyAlignment="1">
      <alignment horizontal="left" vertical="center" wrapText="1"/>
    </xf>
    <xf numFmtId="0" fontId="33" fillId="7" borderId="12" xfId="3" applyNumberFormat="1" applyFont="1" applyFill="1" applyBorder="1" applyAlignment="1">
      <alignment horizontal="left" vertical="center" wrapText="1"/>
    </xf>
    <xf numFmtId="165" fontId="33" fillId="7" borderId="12" xfId="3" applyNumberFormat="1" applyFont="1" applyFill="1" applyBorder="1" applyAlignment="1">
      <alignment horizontal="left" vertical="center" wrapText="1"/>
    </xf>
    <xf numFmtId="4" fontId="18" fillId="7" borderId="7" xfId="3" quotePrefix="1" applyNumberFormat="1" applyFont="1" applyFill="1" applyBorder="1" applyAlignment="1">
      <alignment horizontal="right" vertical="center" wrapText="1"/>
    </xf>
    <xf numFmtId="4" fontId="18" fillId="7" borderId="7" xfId="3" applyNumberFormat="1" applyFont="1" applyFill="1" applyBorder="1" applyAlignment="1">
      <alignment horizontal="right" vertical="center" wrapText="1"/>
    </xf>
    <xf numFmtId="0" fontId="18" fillId="0" borderId="0" xfId="4" applyFont="1" applyBorder="1" applyAlignment="1">
      <alignment horizontal="right" vertical="center" wrapText="1"/>
    </xf>
    <xf numFmtId="0" fontId="18" fillId="0" borderId="0" xfId="4" applyFont="1" applyFill="1" applyBorder="1" applyAlignment="1">
      <alignment horizontal="right" vertical="center" wrapText="1"/>
    </xf>
    <xf numFmtId="0" fontId="46" fillId="0" borderId="3" xfId="4" applyFont="1" applyBorder="1"/>
    <xf numFmtId="167" fontId="16" fillId="0" borderId="3" xfId="5" applyNumberFormat="1" applyFont="1" applyFill="1" applyBorder="1" applyAlignment="1">
      <alignment horizontal="right" vertical="center" wrapText="1"/>
    </xf>
    <xf numFmtId="3" fontId="33" fillId="7" borderId="12" xfId="3" applyNumberFormat="1" applyFont="1" applyFill="1" applyBorder="1" applyAlignment="1">
      <alignment horizontal="left" vertical="center" wrapText="1"/>
    </xf>
    <xf numFmtId="169" fontId="33" fillId="7" borderId="12" xfId="3" applyNumberFormat="1" applyFont="1" applyFill="1" applyBorder="1" applyAlignment="1">
      <alignment horizontal="left" vertical="center" wrapText="1"/>
    </xf>
    <xf numFmtId="0" fontId="45" fillId="0" borderId="3" xfId="2" applyFont="1" applyBorder="1"/>
    <xf numFmtId="4" fontId="47" fillId="7" borderId="7" xfId="3" applyNumberFormat="1" applyFont="1" applyFill="1" applyBorder="1" applyAlignment="1">
      <alignment horizontal="right" vertical="center" wrapText="1"/>
    </xf>
    <xf numFmtId="4" fontId="47" fillId="7" borderId="7" xfId="3" quotePrefix="1" applyNumberFormat="1" applyFont="1" applyFill="1" applyBorder="1" applyAlignment="1">
      <alignment horizontal="right" vertical="center" wrapText="1"/>
    </xf>
    <xf numFmtId="4" fontId="47" fillId="7" borderId="2" xfId="3" applyNumberFormat="1" applyFont="1" applyFill="1" applyBorder="1" applyAlignment="1">
      <alignment horizontal="right" vertical="center" wrapText="1"/>
    </xf>
    <xf numFmtId="0" fontId="46" fillId="0" borderId="0" xfId="2" applyFont="1" applyBorder="1" applyAlignment="1">
      <alignment horizontal="right" vertical="center" wrapText="1"/>
    </xf>
    <xf numFmtId="0" fontId="48" fillId="0" borderId="3" xfId="2" applyFont="1" applyBorder="1"/>
    <xf numFmtId="164" fontId="33" fillId="7" borderId="8" xfId="3" applyFont="1" applyFill="1" applyBorder="1" applyAlignment="1">
      <alignment horizontal="right" vertical="center" wrapText="1"/>
    </xf>
    <xf numFmtId="167" fontId="33" fillId="7" borderId="8" xfId="3" applyNumberFormat="1" applyFont="1" applyFill="1" applyBorder="1" applyAlignment="1">
      <alignment horizontal="left" vertical="center" wrapText="1"/>
    </xf>
    <xf numFmtId="164" fontId="16" fillId="7" borderId="12" xfId="3" applyFont="1" applyFill="1" applyBorder="1" applyAlignment="1">
      <alignment horizontal="right" vertical="center" wrapText="1"/>
    </xf>
    <xf numFmtId="167" fontId="17" fillId="7" borderId="12" xfId="3" applyNumberFormat="1" applyFont="1" applyFill="1" applyBorder="1" applyAlignment="1">
      <alignment horizontal="left" vertical="center" wrapText="1"/>
    </xf>
    <xf numFmtId="165" fontId="17" fillId="7" borderId="12" xfId="3" applyNumberFormat="1" applyFont="1" applyFill="1" applyBorder="1" applyAlignment="1">
      <alignment horizontal="left" vertical="center" wrapText="1"/>
    </xf>
    <xf numFmtId="166" fontId="17" fillId="7" borderId="12" xfId="3" applyNumberFormat="1" applyFont="1" applyFill="1" applyBorder="1" applyAlignment="1">
      <alignment horizontal="left" vertical="center" wrapText="1"/>
    </xf>
    <xf numFmtId="2" fontId="18" fillId="7" borderId="2" xfId="3" applyNumberFormat="1" applyFont="1" applyFill="1" applyBorder="1" applyAlignment="1">
      <alignment horizontal="right" vertical="center" wrapText="1"/>
    </xf>
    <xf numFmtId="2" fontId="18" fillId="7" borderId="7" xfId="3" applyNumberFormat="1" applyFont="1" applyFill="1" applyBorder="1" applyAlignment="1">
      <alignment horizontal="right" vertical="center" wrapText="1"/>
    </xf>
    <xf numFmtId="0" fontId="17" fillId="7" borderId="12" xfId="3" applyNumberFormat="1" applyFont="1" applyFill="1" applyBorder="1" applyAlignment="1">
      <alignment horizontal="left" vertical="center" wrapText="1"/>
    </xf>
    <xf numFmtId="0" fontId="15" fillId="0" borderId="0" xfId="2" applyFont="1" applyBorder="1" applyAlignment="1">
      <alignment horizontal="right" vertical="center" wrapText="1"/>
    </xf>
    <xf numFmtId="0" fontId="18" fillId="0" borderId="7" xfId="2" applyFont="1" applyFill="1" applyBorder="1" applyAlignment="1">
      <alignment horizontal="right" vertical="top" wrapText="1"/>
    </xf>
    <xf numFmtId="4" fontId="18" fillId="7" borderId="2" xfId="3" applyNumberFormat="1" applyFont="1" applyFill="1" applyBorder="1" applyAlignment="1">
      <alignment horizontal="right" vertical="center" wrapText="1"/>
    </xf>
    <xf numFmtId="1" fontId="17" fillId="7" borderId="12" xfId="3" applyNumberFormat="1" applyFont="1" applyFill="1" applyBorder="1" applyAlignment="1">
      <alignment horizontal="left" vertical="center" wrapText="1"/>
    </xf>
    <xf numFmtId="0" fontId="18" fillId="7" borderId="2" xfId="1" applyNumberFormat="1" applyFont="1" applyFill="1" applyBorder="1" applyAlignment="1">
      <alignment horizontal="right" vertical="center" wrapText="1"/>
    </xf>
    <xf numFmtId="0" fontId="21" fillId="7" borderId="2" xfId="1" applyNumberFormat="1" applyFont="1" applyFill="1" applyBorder="1" applyAlignment="1">
      <alignment horizontal="right" vertical="center" wrapText="1"/>
    </xf>
    <xf numFmtId="0" fontId="19" fillId="0" borderId="0" xfId="0" applyFont="1"/>
    <xf numFmtId="0" fontId="18" fillId="7" borderId="2" xfId="1" quotePrefix="1" applyNumberFormat="1" applyFont="1" applyFill="1" applyBorder="1" applyAlignment="1">
      <alignment horizontal="right" vertical="center" wrapText="1"/>
    </xf>
    <xf numFmtId="2" fontId="18" fillId="0" borderId="0" xfId="0" quotePrefix="1" applyNumberFormat="1" applyFont="1" applyAlignment="1">
      <alignment horizontal="right" vertical="center" wrapText="1" readingOrder="2"/>
    </xf>
    <xf numFmtId="0" fontId="18" fillId="0" borderId="0" xfId="0" quotePrefix="1" applyFont="1" applyBorder="1" applyAlignment="1">
      <alignment horizontal="right" vertical="center" readingOrder="2"/>
    </xf>
    <xf numFmtId="0" fontId="22" fillId="6" borderId="7" xfId="2" applyFont="1" applyFill="1" applyBorder="1" applyAlignment="1">
      <alignment horizontal="center" vertical="center" wrapText="1"/>
    </xf>
    <xf numFmtId="2" fontId="22" fillId="6" borderId="7" xfId="2" applyNumberFormat="1" applyFont="1" applyFill="1" applyBorder="1" applyAlignment="1">
      <alignment horizontal="center" vertical="center" wrapText="1"/>
    </xf>
    <xf numFmtId="0" fontId="22" fillId="6" borderId="5" xfId="2" applyFont="1" applyFill="1" applyBorder="1" applyAlignment="1">
      <alignment vertical="center" wrapText="1"/>
    </xf>
    <xf numFmtId="0" fontId="16" fillId="6" borderId="5" xfId="0" applyFont="1" applyFill="1" applyBorder="1" applyAlignment="1">
      <alignment horizontal="center" vertical="center" wrapText="1"/>
    </xf>
    <xf numFmtId="0" fontId="18" fillId="6" borderId="7" xfId="0" applyNumberFormat="1" applyFont="1" applyFill="1" applyBorder="1" applyAlignment="1">
      <alignment horizontal="center" vertical="center" wrapText="1"/>
    </xf>
    <xf numFmtId="167" fontId="33" fillId="0" borderId="4" xfId="5" applyNumberFormat="1" applyFont="1" applyFill="1" applyBorder="1" applyAlignment="1">
      <alignment horizontal="left" vertical="center" wrapText="1"/>
    </xf>
    <xf numFmtId="166" fontId="33" fillId="0" borderId="6" xfId="5" applyNumberFormat="1" applyFont="1" applyFill="1" applyBorder="1" applyAlignment="1">
      <alignment horizontal="left" vertical="center" wrapText="1"/>
    </xf>
    <xf numFmtId="0" fontId="33" fillId="0" borderId="4" xfId="5" applyNumberFormat="1" applyFont="1" applyFill="1" applyBorder="1" applyAlignment="1">
      <alignment horizontal="left" vertical="center" wrapText="1"/>
    </xf>
    <xf numFmtId="167" fontId="33" fillId="0" borderId="4" xfId="3" applyNumberFormat="1" applyFont="1" applyFill="1" applyBorder="1" applyAlignment="1">
      <alignment horizontal="left" vertical="center" wrapText="1"/>
    </xf>
    <xf numFmtId="165" fontId="33" fillId="0" borderId="4" xfId="3" applyNumberFormat="1" applyFont="1" applyFill="1" applyBorder="1" applyAlignment="1">
      <alignment horizontal="left" vertical="center" wrapText="1"/>
    </xf>
    <xf numFmtId="0" fontId="17" fillId="0" borderId="1" xfId="0" applyFont="1" applyBorder="1" applyAlignment="1">
      <alignment vertical="center" wrapText="1"/>
    </xf>
    <xf numFmtId="0" fontId="17" fillId="0" borderId="3" xfId="0" applyFont="1" applyBorder="1" applyAlignment="1">
      <alignment vertical="center" wrapText="1"/>
    </xf>
    <xf numFmtId="165" fontId="17" fillId="0" borderId="1" xfId="0" applyNumberFormat="1" applyFont="1" applyBorder="1" applyAlignment="1">
      <alignment vertical="center" wrapText="1"/>
    </xf>
    <xf numFmtId="0" fontId="17" fillId="0" borderId="4" xfId="0" applyFont="1" applyBorder="1" applyAlignment="1">
      <alignment vertical="center" wrapText="1"/>
    </xf>
    <xf numFmtId="165" fontId="17" fillId="0" borderId="4" xfId="0" applyNumberFormat="1" applyFont="1" applyBorder="1" applyAlignment="1">
      <alignment vertical="center" wrapText="1"/>
    </xf>
    <xf numFmtId="0" fontId="17" fillId="0" borderId="4" xfId="0" applyFont="1" applyBorder="1" applyAlignment="1">
      <alignment vertical="center" wrapText="1" readingOrder="2"/>
    </xf>
    <xf numFmtId="1" fontId="17" fillId="0" borderId="4" xfId="0" applyNumberFormat="1" applyFont="1" applyBorder="1" applyAlignment="1">
      <alignment vertical="center" wrapText="1"/>
    </xf>
    <xf numFmtId="0" fontId="17" fillId="0" borderId="9" xfId="0" applyFont="1" applyBorder="1" applyAlignment="1">
      <alignment vertical="center" wrapText="1"/>
    </xf>
    <xf numFmtId="0" fontId="17" fillId="0" borderId="2" xfId="0" applyFont="1" applyBorder="1" applyAlignment="1">
      <alignment vertical="center" wrapText="1"/>
    </xf>
    <xf numFmtId="165" fontId="17" fillId="0" borderId="2" xfId="0" applyNumberFormat="1" applyFont="1" applyBorder="1" applyAlignment="1">
      <alignment vertical="center" wrapText="1"/>
    </xf>
    <xf numFmtId="165" fontId="17" fillId="0" borderId="9" xfId="0" applyNumberFormat="1" applyFont="1" applyBorder="1" applyAlignment="1">
      <alignment vertical="center" wrapText="1"/>
    </xf>
    <xf numFmtId="165" fontId="17" fillId="0" borderId="6" xfId="0" applyNumberFormat="1" applyFont="1" applyBorder="1" applyAlignment="1">
      <alignment vertical="center" wrapText="1"/>
    </xf>
    <xf numFmtId="165" fontId="17" fillId="0" borderId="1" xfId="1" applyNumberFormat="1" applyFont="1" applyBorder="1" applyAlignment="1">
      <alignment horizontal="left" vertical="center" wrapText="1"/>
    </xf>
    <xf numFmtId="169" fontId="17" fillId="0" borderId="4" xfId="1" applyNumberFormat="1" applyFont="1" applyBorder="1" applyAlignment="1">
      <alignment horizontal="left" vertical="center" wrapText="1"/>
    </xf>
    <xf numFmtId="166" fontId="17" fillId="0" borderId="9" xfId="1" applyNumberFormat="1" applyFont="1" applyBorder="1" applyAlignment="1">
      <alignment horizontal="left" vertical="center" wrapText="1"/>
    </xf>
    <xf numFmtId="165" fontId="17" fillId="0" borderId="4" xfId="1" applyNumberFormat="1" applyFont="1" applyBorder="1" applyAlignment="1">
      <alignment horizontal="left" vertical="center" wrapText="1"/>
    </xf>
    <xf numFmtId="165" fontId="17" fillId="0" borderId="9" xfId="1" applyNumberFormat="1" applyFont="1" applyBorder="1" applyAlignment="1">
      <alignment horizontal="left" vertical="center" wrapText="1"/>
    </xf>
    <xf numFmtId="169" fontId="17" fillId="0" borderId="2" xfId="1" applyNumberFormat="1" applyFont="1" applyBorder="1" applyAlignment="1">
      <alignment horizontal="left" vertical="center" wrapText="1"/>
    </xf>
    <xf numFmtId="165" fontId="17" fillId="0" borderId="7" xfId="0" applyNumberFormat="1" applyFont="1" applyBorder="1" applyAlignment="1">
      <alignment vertical="center" wrapText="1"/>
    </xf>
    <xf numFmtId="0" fontId="17" fillId="0" borderId="9" xfId="0" applyFont="1" applyBorder="1" applyAlignment="1">
      <alignment vertical="center" wrapText="1" readingOrder="2"/>
    </xf>
    <xf numFmtId="166" fontId="17" fillId="0" borderId="1" xfId="1" applyNumberFormat="1" applyFont="1" applyBorder="1" applyAlignment="1">
      <alignment vertical="center" wrapText="1"/>
    </xf>
    <xf numFmtId="166" fontId="17" fillId="0" borderId="2" xfId="1" applyNumberFormat="1" applyFont="1" applyBorder="1" applyAlignment="1">
      <alignment vertical="center" wrapText="1"/>
    </xf>
    <xf numFmtId="0" fontId="18" fillId="0" borderId="0" xfId="0" quotePrefix="1" applyFont="1" applyAlignment="1">
      <alignment horizontal="right" vertical="center" wrapText="1" readingOrder="2"/>
    </xf>
    <xf numFmtId="0" fontId="16" fillId="7" borderId="8" xfId="0" applyFont="1" applyFill="1" applyBorder="1" applyAlignment="1">
      <alignment horizontal="right" vertical="center" wrapText="1"/>
    </xf>
    <xf numFmtId="0" fontId="17" fillId="7" borderId="8" xfId="0" applyFont="1" applyFill="1" applyBorder="1" applyAlignment="1">
      <alignment vertical="center" wrapText="1"/>
    </xf>
    <xf numFmtId="1" fontId="17" fillId="7" borderId="8" xfId="0" applyNumberFormat="1" applyFont="1" applyFill="1" applyBorder="1" applyAlignment="1">
      <alignment vertical="center" wrapText="1"/>
    </xf>
    <xf numFmtId="165" fontId="17" fillId="7" borderId="8" xfId="0" applyNumberFormat="1" applyFont="1" applyFill="1" applyBorder="1" applyAlignment="1">
      <alignment vertical="center" wrapText="1"/>
    </xf>
    <xf numFmtId="0" fontId="16" fillId="0" borderId="13" xfId="0" applyFont="1" applyBorder="1" applyAlignment="1">
      <alignment horizontal="right" vertical="center" wrapText="1"/>
    </xf>
    <xf numFmtId="0" fontId="17" fillId="0" borderId="13" xfId="0" applyFont="1" applyBorder="1" applyAlignment="1">
      <alignment vertical="center" wrapText="1"/>
    </xf>
    <xf numFmtId="1" fontId="17" fillId="0" borderId="13" xfId="0" applyNumberFormat="1" applyFont="1" applyBorder="1" applyAlignment="1">
      <alignment vertical="center" wrapText="1"/>
    </xf>
    <xf numFmtId="165" fontId="17" fillId="0" borderId="13" xfId="0" applyNumberFormat="1" applyFont="1" applyBorder="1" applyAlignment="1">
      <alignment vertical="center" wrapText="1"/>
    </xf>
    <xf numFmtId="164" fontId="16" fillId="7" borderId="8" xfId="1" applyFont="1" applyFill="1" applyBorder="1" applyAlignment="1">
      <alignment horizontal="right" vertical="center" wrapText="1"/>
    </xf>
    <xf numFmtId="166" fontId="17" fillId="7" borderId="8" xfId="1" applyNumberFormat="1" applyFont="1" applyFill="1" applyBorder="1" applyAlignment="1">
      <alignment horizontal="left" vertical="center" wrapText="1"/>
    </xf>
    <xf numFmtId="164" fontId="16" fillId="0" borderId="13" xfId="1" applyFont="1" applyFill="1" applyBorder="1" applyAlignment="1">
      <alignment horizontal="right" vertical="center" wrapText="1"/>
    </xf>
    <xf numFmtId="165" fontId="17" fillId="0" borderId="13" xfId="1" applyNumberFormat="1" applyFont="1" applyBorder="1" applyAlignment="1">
      <alignment horizontal="left" vertical="center" wrapText="1"/>
    </xf>
    <xf numFmtId="166" fontId="17" fillId="0" borderId="13" xfId="1" applyNumberFormat="1" applyFont="1" applyBorder="1" applyAlignment="1">
      <alignment horizontal="left" vertical="center" wrapText="1"/>
    </xf>
    <xf numFmtId="0" fontId="17" fillId="7" borderId="8" xfId="0" applyFont="1" applyFill="1" applyBorder="1" applyAlignment="1">
      <alignment vertical="center" wrapText="1" readingOrder="2"/>
    </xf>
    <xf numFmtId="0" fontId="17" fillId="0" borderId="13" xfId="0" applyFont="1" applyBorder="1" applyAlignment="1">
      <alignment vertical="center" wrapText="1" readingOrder="2"/>
    </xf>
    <xf numFmtId="169" fontId="17" fillId="0" borderId="1" xfId="1" applyNumberFormat="1" applyFont="1" applyBorder="1" applyAlignment="1">
      <alignment horizontal="left" vertical="center" wrapText="1"/>
    </xf>
    <xf numFmtId="169" fontId="17" fillId="7" borderId="8" xfId="1" applyNumberFormat="1" applyFont="1" applyFill="1" applyBorder="1" applyAlignment="1">
      <alignment horizontal="left" vertical="center" wrapText="1"/>
    </xf>
    <xf numFmtId="166" fontId="17" fillId="7" borderId="8" xfId="1" applyNumberFormat="1" applyFont="1" applyFill="1" applyBorder="1" applyAlignment="1">
      <alignment vertical="center" wrapText="1"/>
    </xf>
    <xf numFmtId="169" fontId="17" fillId="0" borderId="13" xfId="0" applyNumberFormat="1" applyFont="1" applyBorder="1" applyAlignment="1">
      <alignment vertical="center" wrapText="1"/>
    </xf>
    <xf numFmtId="166" fontId="17" fillId="0" borderId="13" xfId="1" applyNumberFormat="1" applyFont="1" applyBorder="1" applyAlignment="1">
      <alignment vertical="center" wrapText="1"/>
    </xf>
    <xf numFmtId="0" fontId="50" fillId="0" borderId="0" xfId="2" applyFont="1"/>
    <xf numFmtId="0" fontId="15" fillId="0" borderId="0" xfId="0" applyFont="1" applyBorder="1" applyAlignment="1">
      <alignment horizontal="center" vertical="center" wrapText="1"/>
    </xf>
    <xf numFmtId="0" fontId="18" fillId="0" borderId="0" xfId="0" applyFont="1" applyBorder="1" applyAlignment="1">
      <alignment horizontal="right" vertical="center"/>
    </xf>
    <xf numFmtId="0" fontId="16" fillId="6" borderId="7" xfId="0" applyNumberFormat="1" applyFont="1" applyFill="1" applyBorder="1" applyAlignment="1">
      <alignment horizontal="center" vertical="center" wrapText="1"/>
    </xf>
    <xf numFmtId="0" fontId="18" fillId="6" borderId="7" xfId="0" applyNumberFormat="1" applyFont="1" applyFill="1" applyBorder="1" applyAlignment="1">
      <alignment horizontal="right" vertical="center" wrapText="1"/>
    </xf>
    <xf numFmtId="0" fontId="34" fillId="0" borderId="0" xfId="0" applyFont="1" applyAlignment="1">
      <alignment horizontal="right" vertical="center" readingOrder="2"/>
    </xf>
    <xf numFmtId="0" fontId="40" fillId="0" borderId="0" xfId="0" applyFont="1" applyAlignment="1">
      <alignment horizontal="right" vertical="center" readingOrder="2"/>
    </xf>
    <xf numFmtId="0" fontId="40" fillId="0" borderId="0" xfId="0" applyFont="1" applyBorder="1" applyAlignment="1">
      <alignment horizontal="right" vertical="center" readingOrder="2"/>
    </xf>
    <xf numFmtId="0" fontId="34" fillId="0" borderId="0" xfId="0" applyFont="1" applyBorder="1" applyAlignment="1">
      <alignment vertical="center" readingOrder="2"/>
    </xf>
    <xf numFmtId="0" fontId="40" fillId="0" borderId="0" xfId="0" applyFont="1" applyBorder="1" applyAlignment="1">
      <alignment vertical="center" readingOrder="2"/>
    </xf>
    <xf numFmtId="3" fontId="17" fillId="7" borderId="12" xfId="3" applyNumberFormat="1" applyFont="1" applyFill="1" applyBorder="1" applyAlignment="1">
      <alignment horizontal="left" vertical="center" wrapText="1"/>
    </xf>
    <xf numFmtId="0" fontId="18" fillId="0" borderId="0" xfId="0" applyFont="1" applyBorder="1" applyAlignment="1">
      <alignment horizontal="right" vertical="center" wrapText="1"/>
    </xf>
    <xf numFmtId="0" fontId="48" fillId="0" borderId="3" xfId="2" applyFont="1" applyBorder="1" applyAlignment="1"/>
    <xf numFmtId="0" fontId="51" fillId="0" borderId="3" xfId="2" applyFont="1" applyBorder="1" applyAlignment="1">
      <alignment vertical="center" wrapText="1"/>
    </xf>
    <xf numFmtId="169" fontId="17" fillId="0" borderId="2" xfId="1" applyNumberFormat="1" applyFont="1" applyFill="1" applyBorder="1" applyAlignment="1">
      <alignment horizontal="left" vertical="center" wrapText="1"/>
    </xf>
    <xf numFmtId="0" fontId="17" fillId="0" borderId="13" xfId="0" applyFont="1" applyFill="1" applyBorder="1" applyAlignment="1">
      <alignment vertical="center" wrapText="1"/>
    </xf>
    <xf numFmtId="1" fontId="15" fillId="0" borderId="0" xfId="0" applyNumberFormat="1" applyFont="1" applyAlignment="1">
      <alignment readingOrder="1"/>
    </xf>
    <xf numFmtId="1" fontId="15" fillId="0" borderId="0" xfId="0" applyNumberFormat="1" applyFont="1" applyBorder="1" applyAlignment="1">
      <alignment horizontal="right" vertical="center" wrapText="1" readingOrder="1"/>
    </xf>
    <xf numFmtId="165" fontId="17" fillId="0" borderId="13" xfId="0" applyNumberFormat="1" applyFont="1" applyFill="1" applyBorder="1" applyAlignment="1">
      <alignment vertical="center" wrapText="1"/>
    </xf>
    <xf numFmtId="166" fontId="17" fillId="0" borderId="2" xfId="1" applyNumberFormat="1" applyFont="1" applyFill="1" applyBorder="1" applyAlignment="1">
      <alignment horizontal="left" vertical="center" wrapText="1"/>
    </xf>
    <xf numFmtId="167" fontId="17" fillId="8" borderId="4" xfId="3" applyNumberFormat="1" applyFont="1" applyFill="1" applyBorder="1" applyAlignment="1">
      <alignment horizontal="left" vertical="center" wrapText="1"/>
    </xf>
    <xf numFmtId="0" fontId="10" fillId="8" borderId="0" xfId="2" applyFill="1"/>
    <xf numFmtId="0" fontId="33" fillId="8" borderId="4" xfId="3" applyNumberFormat="1" applyFont="1" applyFill="1" applyBorder="1" applyAlignment="1">
      <alignment horizontal="left" vertical="center" wrapText="1"/>
    </xf>
    <xf numFmtId="165" fontId="10" fillId="8" borderId="0" xfId="2" applyNumberFormat="1" applyFill="1"/>
    <xf numFmtId="167" fontId="17" fillId="9" borderId="4" xfId="3" applyNumberFormat="1" applyFont="1" applyFill="1" applyBorder="1" applyAlignment="1">
      <alignment horizontal="left" vertical="center" wrapText="1"/>
    </xf>
    <xf numFmtId="0" fontId="45" fillId="9" borderId="0" xfId="2" applyFont="1" applyFill="1"/>
    <xf numFmtId="0" fontId="10" fillId="9" borderId="0" xfId="2" applyFill="1"/>
    <xf numFmtId="0" fontId="7" fillId="9" borderId="0" xfId="2" quotePrefix="1" applyFont="1" applyFill="1" applyAlignment="1">
      <alignment horizontal="right"/>
    </xf>
    <xf numFmtId="1" fontId="17" fillId="0" borderId="4" xfId="3" applyNumberFormat="1" applyFont="1" applyFill="1" applyBorder="1" applyAlignment="1">
      <alignment vertical="center" wrapText="1"/>
    </xf>
    <xf numFmtId="1" fontId="17" fillId="8" borderId="4" xfId="3" applyNumberFormat="1" applyFont="1" applyFill="1" applyBorder="1" applyAlignment="1">
      <alignment horizontal="left" vertical="center" wrapText="1"/>
    </xf>
    <xf numFmtId="169" fontId="17" fillId="7" borderId="12" xfId="3" applyNumberFormat="1" applyFont="1" applyFill="1" applyBorder="1" applyAlignment="1">
      <alignment horizontal="left" vertical="center" wrapText="1"/>
    </xf>
    <xf numFmtId="166" fontId="10" fillId="0" borderId="0" xfId="2" applyNumberFormat="1"/>
    <xf numFmtId="164" fontId="16" fillId="0" borderId="1" xfId="3" applyFont="1" applyFill="1" applyBorder="1" applyAlignment="1">
      <alignment horizontal="right" vertical="center" wrapText="1"/>
    </xf>
    <xf numFmtId="0" fontId="17" fillId="0" borderId="4" xfId="3" applyNumberFormat="1" applyFont="1" applyFill="1" applyBorder="1" applyAlignment="1">
      <alignment horizontal="left" vertical="center" wrapText="1"/>
    </xf>
    <xf numFmtId="167" fontId="16" fillId="0" borderId="0" xfId="3" applyNumberFormat="1" applyFont="1" applyFill="1" applyBorder="1" applyAlignment="1">
      <alignment horizontal="right" vertical="center" wrapText="1"/>
    </xf>
    <xf numFmtId="166" fontId="17" fillId="0" borderId="4" xfId="3" applyNumberFormat="1" applyFont="1" applyFill="1" applyBorder="1" applyAlignment="1">
      <alignment horizontal="left" vertical="center" wrapText="1"/>
    </xf>
    <xf numFmtId="165" fontId="17" fillId="0" borderId="4" xfId="3" applyNumberFormat="1" applyFont="1" applyFill="1" applyBorder="1" applyAlignment="1">
      <alignment horizontal="left" vertical="center" wrapText="1"/>
    </xf>
    <xf numFmtId="0" fontId="17" fillId="0" borderId="4" xfId="3" applyNumberFormat="1" applyFont="1" applyFill="1" applyBorder="1" applyAlignment="1">
      <alignment horizontal="right" vertical="center" wrapText="1"/>
    </xf>
    <xf numFmtId="167" fontId="17" fillId="0" borderId="4" xfId="3" applyNumberFormat="1" applyFont="1" applyFill="1" applyBorder="1" applyAlignment="1">
      <alignment horizontal="left" vertical="center" wrapText="1"/>
    </xf>
    <xf numFmtId="164" fontId="16" fillId="0" borderId="4" xfId="3" applyFont="1" applyFill="1" applyBorder="1" applyAlignment="1">
      <alignment horizontal="right" vertical="center" wrapText="1"/>
    </xf>
    <xf numFmtId="0" fontId="17" fillId="0" borderId="6" xfId="3" applyNumberFormat="1" applyFont="1" applyFill="1" applyBorder="1" applyAlignment="1">
      <alignment horizontal="left" vertical="center" wrapText="1"/>
    </xf>
    <xf numFmtId="0" fontId="17" fillId="0" borderId="4" xfId="3" applyNumberFormat="1" applyFont="1" applyFill="1" applyBorder="1" applyAlignment="1">
      <alignment vertical="center" wrapText="1"/>
    </xf>
    <xf numFmtId="167" fontId="16" fillId="0" borderId="0" xfId="3" applyNumberFormat="1" applyFont="1" applyFill="1" applyBorder="1" applyAlignment="1">
      <alignment vertical="center" wrapText="1"/>
    </xf>
    <xf numFmtId="166" fontId="16" fillId="0" borderId="0" xfId="3" applyNumberFormat="1" applyFont="1" applyFill="1" applyBorder="1" applyAlignment="1">
      <alignment vertical="center" wrapText="1"/>
    </xf>
    <xf numFmtId="166" fontId="49" fillId="0" borderId="4" xfId="3" applyNumberFormat="1" applyFont="1" applyFill="1" applyBorder="1" applyAlignment="1">
      <alignment horizontal="left" vertical="center" wrapText="1"/>
    </xf>
    <xf numFmtId="164" fontId="16" fillId="0" borderId="9" xfId="3" applyFont="1" applyFill="1" applyBorder="1" applyAlignment="1">
      <alignment horizontal="right" vertical="center" wrapText="1"/>
    </xf>
    <xf numFmtId="164" fontId="16" fillId="0" borderId="9" xfId="3" quotePrefix="1" applyFont="1" applyFill="1" applyBorder="1" applyAlignment="1">
      <alignment horizontal="right" vertical="center" wrapText="1"/>
    </xf>
    <xf numFmtId="0" fontId="17" fillId="0" borderId="9" xfId="3" applyNumberFormat="1" applyFont="1" applyFill="1" applyBorder="1" applyAlignment="1">
      <alignment horizontal="left" vertical="center" wrapText="1"/>
    </xf>
    <xf numFmtId="167" fontId="17" fillId="0" borderId="9" xfId="3" applyNumberFormat="1" applyFont="1" applyFill="1" applyBorder="1" applyAlignment="1">
      <alignment horizontal="left" vertical="center" wrapText="1"/>
    </xf>
    <xf numFmtId="0" fontId="17" fillId="0" borderId="0" xfId="3" applyNumberFormat="1" applyFont="1" applyFill="1" applyBorder="1" applyAlignment="1">
      <alignment horizontal="left" vertical="center" wrapText="1"/>
    </xf>
    <xf numFmtId="166" fontId="17" fillId="0" borderId="9" xfId="3" applyNumberFormat="1" applyFont="1" applyFill="1" applyBorder="1" applyAlignment="1">
      <alignment horizontal="left" vertical="center" wrapText="1"/>
    </xf>
    <xf numFmtId="166" fontId="17" fillId="0" borderId="6" xfId="3" applyNumberFormat="1" applyFont="1" applyFill="1" applyBorder="1" applyAlignment="1">
      <alignment horizontal="left" vertical="center" wrapText="1"/>
    </xf>
    <xf numFmtId="0" fontId="16" fillId="0" borderId="0" xfId="3" applyNumberFormat="1" applyFont="1" applyFill="1" applyBorder="1" applyAlignment="1">
      <alignment vertical="center" wrapText="1"/>
    </xf>
    <xf numFmtId="0" fontId="17" fillId="0" borderId="6" xfId="3" applyNumberFormat="1" applyFont="1" applyFill="1" applyBorder="1" applyAlignment="1">
      <alignment vertical="center" wrapText="1"/>
    </xf>
    <xf numFmtId="166" fontId="17" fillId="0" borderId="0" xfId="3" applyNumberFormat="1" applyFont="1" applyFill="1" applyBorder="1" applyAlignment="1">
      <alignment horizontal="left" vertical="center" wrapText="1"/>
    </xf>
    <xf numFmtId="165" fontId="17" fillId="0" borderId="9" xfId="3" applyNumberFormat="1" applyFont="1" applyFill="1" applyBorder="1" applyAlignment="1">
      <alignment horizontal="left" vertical="center" wrapText="1"/>
    </xf>
    <xf numFmtId="164" fontId="33" fillId="0" borderId="1" xfId="3" applyFont="1" applyFill="1" applyBorder="1" applyAlignment="1">
      <alignment horizontal="right" vertical="center" wrapText="1"/>
    </xf>
    <xf numFmtId="0" fontId="33" fillId="0" borderId="0" xfId="3" applyNumberFormat="1" applyFont="1" applyFill="1" applyBorder="1" applyAlignment="1">
      <alignment horizontal="left" vertical="center" wrapText="1"/>
    </xf>
    <xf numFmtId="1" fontId="33" fillId="0" borderId="4" xfId="3" applyNumberFormat="1" applyFont="1" applyFill="1" applyBorder="1" applyAlignment="1">
      <alignment horizontal="left" vertical="center" wrapText="1"/>
    </xf>
    <xf numFmtId="0" fontId="33" fillId="0" borderId="6" xfId="3" applyNumberFormat="1" applyFont="1" applyFill="1" applyBorder="1" applyAlignment="1">
      <alignment horizontal="left" vertical="center" wrapText="1"/>
    </xf>
    <xf numFmtId="1" fontId="33" fillId="0" borderId="0" xfId="3" applyNumberFormat="1" applyFont="1" applyFill="1" applyBorder="1" applyAlignment="1">
      <alignment horizontal="left" vertical="center" wrapText="1"/>
    </xf>
    <xf numFmtId="165" fontId="33" fillId="0" borderId="0" xfId="3" applyNumberFormat="1" applyFont="1" applyFill="1" applyBorder="1" applyAlignment="1">
      <alignment horizontal="left" vertical="center" wrapText="1"/>
    </xf>
    <xf numFmtId="166" fontId="33" fillId="0" borderId="0" xfId="3" applyNumberFormat="1" applyFont="1" applyFill="1" applyBorder="1" applyAlignment="1">
      <alignment horizontal="left" vertical="center" wrapText="1"/>
    </xf>
    <xf numFmtId="164" fontId="39" fillId="0" borderId="1" xfId="3" applyFont="1" applyFill="1" applyBorder="1" applyAlignment="1">
      <alignment horizontal="right" vertical="center" wrapText="1"/>
    </xf>
    <xf numFmtId="0" fontId="38" fillId="0" borderId="0" xfId="2" applyFont="1" applyFill="1"/>
    <xf numFmtId="164" fontId="33" fillId="0" borderId="4" xfId="3" applyFont="1" applyFill="1" applyBorder="1" applyAlignment="1">
      <alignment horizontal="right" vertical="center" wrapText="1"/>
    </xf>
    <xf numFmtId="166" fontId="33" fillId="0" borderId="4" xfId="3" applyNumberFormat="1" applyFont="1" applyFill="1" applyBorder="1" applyAlignment="1">
      <alignment horizontal="left" vertical="center" wrapText="1"/>
    </xf>
    <xf numFmtId="166" fontId="33" fillId="0" borderId="0" xfId="3" applyNumberFormat="1" applyFont="1" applyFill="1" applyBorder="1" applyAlignment="1">
      <alignment horizontal="right" vertical="center" wrapText="1"/>
    </xf>
    <xf numFmtId="0" fontId="33" fillId="0" borderId="4" xfId="3" applyNumberFormat="1" applyFont="1" applyFill="1" applyBorder="1" applyAlignment="1">
      <alignment horizontal="left" vertical="center" wrapText="1"/>
    </xf>
    <xf numFmtId="164" fontId="33" fillId="0" borderId="9" xfId="3" applyFont="1" applyFill="1" applyBorder="1" applyAlignment="1">
      <alignment horizontal="right" vertical="center" wrapText="1"/>
    </xf>
    <xf numFmtId="167" fontId="33" fillId="0" borderId="9" xfId="3" applyNumberFormat="1" applyFont="1" applyFill="1" applyBorder="1" applyAlignment="1">
      <alignment horizontal="left" vertical="center" wrapText="1"/>
    </xf>
    <xf numFmtId="166" fontId="33" fillId="0" borderId="9" xfId="3" applyNumberFormat="1" applyFont="1" applyFill="1" applyBorder="1" applyAlignment="1">
      <alignment horizontal="left" vertical="center" wrapText="1"/>
    </xf>
    <xf numFmtId="164" fontId="39" fillId="0" borderId="9" xfId="3" applyFont="1" applyFill="1" applyBorder="1" applyAlignment="1">
      <alignment horizontal="right" vertical="center" wrapText="1"/>
    </xf>
    <xf numFmtId="164" fontId="33" fillId="0" borderId="2" xfId="3" applyFont="1" applyFill="1" applyBorder="1" applyAlignment="1">
      <alignment horizontal="right" vertical="center" wrapText="1"/>
    </xf>
    <xf numFmtId="167" fontId="33" fillId="0" borderId="2" xfId="3" applyNumberFormat="1" applyFont="1" applyFill="1" applyBorder="1" applyAlignment="1">
      <alignment horizontal="left" vertical="center" wrapText="1"/>
    </xf>
    <xf numFmtId="165" fontId="33" fillId="0" borderId="9" xfId="3" applyNumberFormat="1" applyFont="1" applyFill="1" applyBorder="1" applyAlignment="1">
      <alignment horizontal="left" vertical="center" wrapText="1"/>
    </xf>
    <xf numFmtId="1" fontId="33" fillId="0" borderId="9" xfId="3" applyNumberFormat="1" applyFont="1" applyFill="1" applyBorder="1" applyAlignment="1">
      <alignment horizontal="left" vertical="center" wrapText="1"/>
    </xf>
    <xf numFmtId="164" fontId="39" fillId="0" borderId="2" xfId="3" applyFont="1" applyFill="1" applyBorder="1" applyAlignment="1">
      <alignment horizontal="right" vertical="center" wrapText="1"/>
    </xf>
    <xf numFmtId="165" fontId="10" fillId="0" borderId="0" xfId="2" applyNumberFormat="1" applyFill="1"/>
    <xf numFmtId="0" fontId="10" fillId="0" borderId="0" xfId="2" applyFill="1"/>
    <xf numFmtId="3" fontId="33" fillId="0" borderId="4" xfId="3" applyNumberFormat="1" applyFont="1" applyFill="1" applyBorder="1" applyAlignment="1">
      <alignment horizontal="left" vertical="center" wrapText="1"/>
    </xf>
    <xf numFmtId="168" fontId="33" fillId="0" borderId="4" xfId="3" applyNumberFormat="1" applyFont="1" applyFill="1" applyBorder="1" applyAlignment="1">
      <alignment horizontal="left" vertical="center" wrapText="1"/>
    </xf>
    <xf numFmtId="43" fontId="10" fillId="0" borderId="0" xfId="2" applyNumberFormat="1" applyFill="1"/>
    <xf numFmtId="1" fontId="17" fillId="0" borderId="4" xfId="3" applyNumberFormat="1" applyFont="1" applyFill="1" applyBorder="1" applyAlignment="1">
      <alignment horizontal="left" vertical="center" wrapText="1"/>
    </xf>
    <xf numFmtId="164" fontId="16" fillId="0" borderId="2" xfId="3" applyFont="1" applyFill="1" applyBorder="1" applyAlignment="1">
      <alignment horizontal="right" vertical="center" wrapText="1"/>
    </xf>
    <xf numFmtId="3" fontId="33" fillId="0" borderId="9" xfId="3" applyNumberFormat="1" applyFont="1" applyFill="1" applyBorder="1" applyAlignment="1">
      <alignment horizontal="left" vertical="center" wrapText="1"/>
    </xf>
    <xf numFmtId="166" fontId="33" fillId="0" borderId="4" xfId="3" applyNumberFormat="1" applyFont="1" applyFill="1" applyBorder="1" applyAlignment="1">
      <alignment vertical="center" wrapText="1"/>
    </xf>
    <xf numFmtId="0" fontId="10" fillId="10" borderId="0" xfId="2" applyFill="1"/>
    <xf numFmtId="169" fontId="33" fillId="0" borderId="4" xfId="3" applyNumberFormat="1" applyFont="1" applyFill="1" applyBorder="1" applyAlignment="1">
      <alignment horizontal="left" vertical="center" wrapText="1"/>
    </xf>
    <xf numFmtId="166" fontId="33" fillId="0" borderId="4" xfId="1" applyNumberFormat="1" applyFont="1" applyFill="1" applyBorder="1" applyAlignment="1">
      <alignment horizontal="left" vertical="center" wrapText="1"/>
    </xf>
    <xf numFmtId="166" fontId="33" fillId="0" borderId="9" xfId="1" applyNumberFormat="1" applyFont="1" applyFill="1" applyBorder="1" applyAlignment="1">
      <alignment horizontal="left" vertical="center" wrapText="1"/>
    </xf>
    <xf numFmtId="0" fontId="33" fillId="0" borderId="9" xfId="3" applyNumberFormat="1" applyFont="1" applyFill="1" applyBorder="1" applyAlignment="1">
      <alignment horizontal="left" vertical="center" wrapText="1"/>
    </xf>
    <xf numFmtId="165" fontId="33" fillId="0" borderId="2" xfId="3" applyNumberFormat="1" applyFont="1" applyFill="1" applyBorder="1" applyAlignment="1">
      <alignment horizontal="left" vertical="center" wrapText="1"/>
    </xf>
    <xf numFmtId="166" fontId="33" fillId="0" borderId="2" xfId="3" applyNumberFormat="1" applyFont="1" applyFill="1" applyBorder="1" applyAlignment="1">
      <alignment horizontal="left" vertical="center" wrapText="1"/>
    </xf>
    <xf numFmtId="164" fontId="16" fillId="0" borderId="4" xfId="5" applyFont="1" applyFill="1" applyBorder="1" applyAlignment="1">
      <alignment horizontal="right" vertical="center" wrapText="1"/>
    </xf>
    <xf numFmtId="0" fontId="9" fillId="0" borderId="0" xfId="4" applyFill="1"/>
    <xf numFmtId="164" fontId="16" fillId="0" borderId="9" xfId="5" applyFont="1" applyFill="1" applyBorder="1" applyAlignment="1">
      <alignment horizontal="right" vertical="center" wrapText="1"/>
    </xf>
    <xf numFmtId="167" fontId="33" fillId="0" borderId="9" xfId="5" applyNumberFormat="1" applyFont="1" applyFill="1" applyBorder="1" applyAlignment="1">
      <alignment horizontal="left" vertical="center" wrapText="1"/>
    </xf>
    <xf numFmtId="0" fontId="33" fillId="0" borderId="9" xfId="5" applyNumberFormat="1" applyFont="1" applyFill="1" applyBorder="1" applyAlignment="1">
      <alignment horizontal="left" vertical="center" wrapText="1"/>
    </xf>
    <xf numFmtId="166" fontId="33" fillId="0" borderId="0" xfId="5" applyNumberFormat="1" applyFont="1" applyFill="1" applyBorder="1" applyAlignment="1">
      <alignment horizontal="left" vertical="center" wrapText="1"/>
    </xf>
    <xf numFmtId="165" fontId="17" fillId="0" borderId="4" xfId="3" applyNumberFormat="1" applyFont="1" applyFill="1" applyBorder="1" applyAlignment="1">
      <alignment vertical="center" wrapText="1"/>
    </xf>
    <xf numFmtId="3" fontId="17" fillId="0" borderId="4" xfId="1" applyNumberFormat="1" applyFont="1" applyFill="1" applyBorder="1" applyAlignment="1">
      <alignment vertical="center" wrapText="1"/>
    </xf>
    <xf numFmtId="3" fontId="17" fillId="0" borderId="4" xfId="3" applyNumberFormat="1" applyFont="1" applyFill="1" applyBorder="1" applyAlignment="1">
      <alignment horizontal="left" vertical="center" wrapText="1"/>
    </xf>
    <xf numFmtId="3" fontId="17" fillId="0" borderId="9" xfId="3" applyNumberFormat="1" applyFont="1" applyFill="1" applyBorder="1" applyAlignment="1">
      <alignment horizontal="left" vertical="center" wrapText="1"/>
    </xf>
    <xf numFmtId="0" fontId="15" fillId="0" borderId="0" xfId="0" applyFont="1" applyFill="1" applyAlignment="1">
      <alignment vertical="center" wrapText="1"/>
    </xf>
    <xf numFmtId="0" fontId="24" fillId="0" borderId="0" xfId="0" applyFont="1" applyFill="1" applyAlignment="1">
      <alignment vertical="center" wrapText="1"/>
    </xf>
    <xf numFmtId="0" fontId="24" fillId="0" borderId="0" xfId="0" applyFont="1" applyFill="1" applyBorder="1" applyAlignment="1">
      <alignment horizontal="center" vertical="center" wrapText="1"/>
    </xf>
    <xf numFmtId="0" fontId="25" fillId="0" borderId="0" xfId="0" applyFont="1" applyFill="1"/>
    <xf numFmtId="0" fontId="26" fillId="0" borderId="0" xfId="0" applyFont="1" applyFill="1" applyBorder="1" applyAlignment="1">
      <alignment horizontal="center" wrapText="1"/>
    </xf>
    <xf numFmtId="0" fontId="26" fillId="0" borderId="0" xfId="0" applyFont="1" applyFill="1" applyAlignment="1">
      <alignment horizontal="center" wrapText="1"/>
    </xf>
    <xf numFmtId="164" fontId="16" fillId="0" borderId="1" xfId="5" applyFont="1" applyFill="1" applyBorder="1" applyAlignment="1">
      <alignment horizontal="right" vertical="center" wrapText="1"/>
    </xf>
    <xf numFmtId="0" fontId="33" fillId="0" borderId="0" xfId="5" applyNumberFormat="1" applyFont="1" applyFill="1" applyBorder="1" applyAlignment="1">
      <alignment horizontal="left" vertical="center" wrapText="1"/>
    </xf>
    <xf numFmtId="0" fontId="33" fillId="0" borderId="6" xfId="5" applyNumberFormat="1" applyFont="1" applyFill="1" applyBorder="1" applyAlignment="1">
      <alignment horizontal="left" vertical="center" wrapText="1"/>
    </xf>
    <xf numFmtId="0" fontId="33" fillId="0" borderId="4" xfId="5" applyNumberFormat="1" applyFont="1" applyFill="1" applyBorder="1" applyAlignment="1">
      <alignment horizontal="right" vertical="center" wrapText="1" readingOrder="2"/>
    </xf>
    <xf numFmtId="1" fontId="33" fillId="0" borderId="4" xfId="5" applyNumberFormat="1" applyFont="1" applyFill="1" applyBorder="1" applyAlignment="1">
      <alignment horizontal="left" vertical="center" wrapText="1"/>
    </xf>
    <xf numFmtId="164" fontId="16" fillId="0" borderId="4" xfId="5" quotePrefix="1" applyFont="1" applyFill="1" applyBorder="1" applyAlignment="1">
      <alignment horizontal="right" vertical="center" wrapText="1"/>
    </xf>
    <xf numFmtId="3" fontId="33" fillId="0" borderId="0" xfId="3" applyNumberFormat="1" applyFont="1" applyFill="1" applyBorder="1" applyAlignment="1">
      <alignment horizontal="left" vertical="center" wrapText="1"/>
    </xf>
    <xf numFmtId="169" fontId="33" fillId="0" borderId="4" xfId="1" applyNumberFormat="1" applyFont="1" applyFill="1" applyBorder="1" applyAlignment="1">
      <alignment horizontal="left" vertical="center" wrapText="1"/>
    </xf>
    <xf numFmtId="0" fontId="18" fillId="0" borderId="0" xfId="0" applyFont="1" applyBorder="1" applyAlignment="1">
      <alignment horizontal="right" vertical="center" wrapText="1"/>
    </xf>
    <xf numFmtId="0" fontId="5" fillId="0" borderId="0" xfId="2" applyFont="1"/>
    <xf numFmtId="0" fontId="4" fillId="8" borderId="0" xfId="2" applyFont="1" applyFill="1"/>
    <xf numFmtId="0" fontId="34" fillId="0" borderId="0" xfId="0" applyFont="1" applyBorder="1" applyAlignment="1">
      <alignment horizontal="right" vertical="center" readingOrder="2"/>
    </xf>
    <xf numFmtId="0" fontId="4" fillId="0" borderId="0" xfId="2" applyFont="1"/>
    <xf numFmtId="0" fontId="4" fillId="9" borderId="0" xfId="2" applyFont="1" applyFill="1"/>
    <xf numFmtId="0" fontId="4" fillId="0" borderId="0" xfId="2" applyFont="1" applyFill="1"/>
    <xf numFmtId="0" fontId="4" fillId="10" borderId="0" xfId="2" applyFont="1" applyFill="1"/>
    <xf numFmtId="0" fontId="9" fillId="0" borderId="0" xfId="4" applyAlignment="1">
      <alignment vertical="center"/>
    </xf>
    <xf numFmtId="0" fontId="4" fillId="0" borderId="0" xfId="4" applyFont="1" applyFill="1" applyAlignment="1">
      <alignment vertical="center"/>
    </xf>
    <xf numFmtId="0" fontId="33" fillId="0" borderId="4" xfId="5" applyNumberFormat="1" applyFont="1" applyFill="1" applyBorder="1" applyAlignment="1">
      <alignment horizontal="left" vertical="center" wrapText="1" readingOrder="2"/>
    </xf>
    <xf numFmtId="0" fontId="4" fillId="0" borderId="0" xfId="4" applyFont="1" applyAlignment="1">
      <alignment horizontal="center"/>
    </xf>
    <xf numFmtId="0" fontId="9" fillId="0" borderId="0" xfId="4" applyFill="1" applyAlignment="1">
      <alignment horizontal="center"/>
    </xf>
    <xf numFmtId="0" fontId="9" fillId="0" borderId="0" xfId="4" applyAlignment="1">
      <alignment horizontal="center"/>
    </xf>
    <xf numFmtId="0" fontId="3" fillId="0" borderId="0" xfId="2" applyFont="1" applyFill="1"/>
    <xf numFmtId="0" fontId="15" fillId="0" borderId="0" xfId="0" applyFont="1" applyAlignment="1">
      <alignment horizontal="center" vertical="center" wrapText="1"/>
    </xf>
    <xf numFmtId="0" fontId="18" fillId="0" borderId="0" xfId="0" applyFont="1" applyBorder="1" applyAlignment="1">
      <alignment horizontal="right" vertical="center" wrapText="1"/>
    </xf>
    <xf numFmtId="0" fontId="15" fillId="0" borderId="0" xfId="0" applyFont="1" applyBorder="1" applyAlignment="1">
      <alignment horizontal="center" vertical="center" wrapText="1"/>
    </xf>
    <xf numFmtId="0" fontId="18" fillId="7" borderId="2" xfId="1" applyNumberFormat="1" applyFont="1" applyFill="1" applyBorder="1" applyAlignment="1">
      <alignment horizontal="right" vertical="center" wrapText="1"/>
    </xf>
    <xf numFmtId="0" fontId="2" fillId="0" borderId="0" xfId="2" applyFont="1"/>
    <xf numFmtId="167" fontId="39" fillId="4" borderId="0" xfId="1" applyNumberFormat="1" applyFont="1" applyFill="1" applyBorder="1" applyAlignment="1">
      <alignment horizontal="center" vertical="center" wrapText="1"/>
    </xf>
    <xf numFmtId="167" fontId="52" fillId="5" borderId="0" xfId="1" applyNumberFormat="1" applyFont="1" applyFill="1" applyBorder="1" applyAlignment="1">
      <alignment horizontal="center" vertical="center" wrapText="1"/>
    </xf>
    <xf numFmtId="167" fontId="39" fillId="4" borderId="7" xfId="1" applyNumberFormat="1" applyFont="1" applyFill="1" applyBorder="1" applyAlignment="1">
      <alignment horizontal="center" vertical="center" wrapText="1"/>
    </xf>
    <xf numFmtId="167" fontId="52" fillId="5" borderId="7" xfId="1" applyNumberFormat="1" applyFont="1" applyFill="1" applyBorder="1" applyAlignment="1">
      <alignment horizontal="center" vertical="center" wrapText="1"/>
    </xf>
    <xf numFmtId="167" fontId="33" fillId="8" borderId="4" xfId="1" applyNumberFormat="1" applyFont="1" applyFill="1" applyBorder="1" applyAlignment="1">
      <alignment horizontal="center" vertical="center" wrapText="1"/>
    </xf>
    <xf numFmtId="167" fontId="53" fillId="8" borderId="0" xfId="1" applyNumberFormat="1" applyFont="1" applyFill="1" applyAlignment="1">
      <alignment horizontal="center" vertical="center"/>
    </xf>
    <xf numFmtId="167" fontId="33" fillId="9" borderId="4" xfId="1" applyNumberFormat="1" applyFont="1" applyFill="1" applyBorder="1" applyAlignment="1">
      <alignment horizontal="center" vertical="center" wrapText="1"/>
    </xf>
    <xf numFmtId="167" fontId="33" fillId="9" borderId="0" xfId="1" applyNumberFormat="1" applyFont="1" applyFill="1" applyAlignment="1">
      <alignment horizontal="center" vertical="center"/>
    </xf>
    <xf numFmtId="167" fontId="33" fillId="0" borderId="4" xfId="1" applyNumberFormat="1" applyFont="1" applyBorder="1" applyAlignment="1">
      <alignment horizontal="center" vertical="center" wrapText="1"/>
    </xf>
    <xf numFmtId="167" fontId="53" fillId="0" borderId="0" xfId="1" applyNumberFormat="1" applyFont="1" applyAlignment="1">
      <alignment horizontal="center" vertical="center"/>
    </xf>
    <xf numFmtId="167" fontId="33" fillId="8" borderId="0" xfId="1" applyNumberFormat="1" applyFont="1" applyFill="1" applyBorder="1" applyAlignment="1">
      <alignment horizontal="center" vertical="center" wrapText="1"/>
    </xf>
    <xf numFmtId="167" fontId="33" fillId="8" borderId="9" xfId="1" applyNumberFormat="1" applyFont="1" applyFill="1" applyBorder="1" applyAlignment="1">
      <alignment horizontal="center" vertical="center" wrapText="1"/>
    </xf>
    <xf numFmtId="167" fontId="33" fillId="0" borderId="12" xfId="1" applyNumberFormat="1" applyFont="1" applyBorder="1" applyAlignment="1">
      <alignment horizontal="center" vertical="center" wrapText="1"/>
    </xf>
    <xf numFmtId="1" fontId="17" fillId="0" borderId="9" xfId="3" applyNumberFormat="1" applyFont="1" applyFill="1" applyBorder="1" applyAlignment="1">
      <alignment horizontal="left" vertical="center" wrapText="1"/>
    </xf>
    <xf numFmtId="0" fontId="18" fillId="0" borderId="0" xfId="0" applyFont="1" applyBorder="1" applyAlignment="1">
      <alignment horizontal="right" vertical="center" wrapText="1"/>
    </xf>
    <xf numFmtId="0" fontId="15" fillId="0" borderId="0" xfId="0" applyFont="1" applyBorder="1" applyAlignment="1">
      <alignment horizontal="center" vertical="center" wrapText="1"/>
    </xf>
    <xf numFmtId="0" fontId="18" fillId="7" borderId="2" xfId="1" applyNumberFormat="1" applyFont="1" applyFill="1" applyBorder="1" applyAlignment="1">
      <alignment horizontal="right" vertical="center" wrapText="1"/>
    </xf>
    <xf numFmtId="165" fontId="17" fillId="0" borderId="4" xfId="0" applyNumberFormat="1" applyFont="1" applyBorder="1" applyAlignment="1">
      <alignment vertical="center" wrapText="1" readingOrder="2"/>
    </xf>
    <xf numFmtId="0" fontId="18" fillId="7" borderId="2" xfId="1" applyNumberFormat="1" applyFont="1" applyFill="1" applyBorder="1" applyAlignment="1">
      <alignment vertical="center" wrapText="1"/>
    </xf>
    <xf numFmtId="166" fontId="17" fillId="0" borderId="2" xfId="1" applyNumberFormat="1" applyFont="1" applyFill="1" applyBorder="1" applyAlignment="1">
      <alignment vertical="center" wrapText="1"/>
    </xf>
    <xf numFmtId="166" fontId="17" fillId="7" borderId="12" xfId="1" applyNumberFormat="1" applyFont="1" applyFill="1" applyBorder="1" applyAlignment="1">
      <alignment vertical="center" wrapText="1"/>
    </xf>
    <xf numFmtId="0" fontId="18" fillId="0" borderId="0" xfId="0" applyFont="1" applyBorder="1" applyAlignment="1">
      <alignment horizontal="right" vertical="center" wrapText="1"/>
    </xf>
    <xf numFmtId="0" fontId="15" fillId="0" borderId="0" xfId="0" applyFont="1" applyBorder="1" applyAlignment="1">
      <alignment horizontal="center" vertical="center" wrapText="1"/>
    </xf>
    <xf numFmtId="0" fontId="15" fillId="0" borderId="0" xfId="0" applyFont="1" applyFill="1" applyBorder="1" applyAlignment="1">
      <alignment horizontal="right" vertical="center" wrapText="1"/>
    </xf>
    <xf numFmtId="165" fontId="0" fillId="0" borderId="0" xfId="0" applyNumberFormat="1"/>
    <xf numFmtId="0" fontId="18" fillId="0" borderId="0" xfId="0" applyFont="1" applyBorder="1" applyAlignment="1">
      <alignment horizontal="right" vertical="center" wrapText="1"/>
    </xf>
    <xf numFmtId="164" fontId="18" fillId="0" borderId="0" xfId="1" quotePrefix="1" applyFont="1" applyFill="1" applyBorder="1" applyAlignment="1">
      <alignment vertical="center" wrapText="1" readingOrder="2"/>
    </xf>
    <xf numFmtId="164" fontId="18" fillId="0" borderId="0" xfId="1" applyFont="1" applyFill="1" applyBorder="1" applyAlignment="1">
      <alignment vertical="center" wrapText="1" readingOrder="2"/>
    </xf>
    <xf numFmtId="0" fontId="1" fillId="0" borderId="0" xfId="4" applyFont="1" applyFill="1"/>
    <xf numFmtId="0" fontId="15" fillId="0" borderId="8" xfId="0" quotePrefix="1" applyFont="1" applyFill="1" applyBorder="1" applyAlignment="1">
      <alignment horizontal="right" vertical="center" wrapText="1"/>
    </xf>
    <xf numFmtId="0" fontId="15" fillId="0" borderId="8" xfId="0" applyFont="1" applyFill="1" applyBorder="1" applyAlignment="1">
      <alignment horizontal="right" vertical="center" wrapText="1"/>
    </xf>
    <xf numFmtId="0" fontId="15" fillId="0" borderId="0" xfId="0" quotePrefix="1" applyFont="1" applyAlignment="1">
      <alignment horizontal="center" vertical="center" wrapText="1"/>
    </xf>
    <xf numFmtId="0" fontId="15" fillId="0" borderId="0" xfId="0" applyFont="1" applyAlignment="1">
      <alignment horizontal="center" vertical="center" wrapText="1"/>
    </xf>
    <xf numFmtId="0" fontId="18" fillId="0" borderId="7" xfId="0" applyFont="1" applyBorder="1" applyAlignment="1">
      <alignment horizontal="right" vertical="center" wrapText="1"/>
    </xf>
    <xf numFmtId="0" fontId="18" fillId="0" borderId="0" xfId="0" applyFont="1" applyBorder="1" applyAlignment="1">
      <alignment horizontal="right" vertical="center" wrapText="1" readingOrder="2"/>
    </xf>
    <xf numFmtId="0" fontId="18" fillId="0" borderId="0" xfId="0" applyFont="1" applyBorder="1" applyAlignment="1">
      <alignment horizontal="right" vertical="center" wrapText="1"/>
    </xf>
    <xf numFmtId="0" fontId="18" fillId="0" borderId="3" xfId="0" applyFont="1" applyBorder="1" applyAlignment="1">
      <alignment horizontal="right" vertical="center" wrapText="1"/>
    </xf>
    <xf numFmtId="0" fontId="16" fillId="2" borderId="0" xfId="0" applyFont="1" applyFill="1" applyBorder="1" applyAlignment="1">
      <alignment horizontal="center" vertical="center" wrapText="1"/>
    </xf>
    <xf numFmtId="0" fontId="22" fillId="6" borderId="5" xfId="0" applyFont="1" applyFill="1" applyBorder="1" applyAlignment="1">
      <alignment horizontal="right" vertical="center" wrapText="1"/>
    </xf>
    <xf numFmtId="0" fontId="22" fillId="6" borderId="0" xfId="0" applyFont="1" applyFill="1" applyBorder="1" applyAlignment="1">
      <alignment horizontal="right" vertical="center" wrapText="1"/>
    </xf>
    <xf numFmtId="0" fontId="22" fillId="6" borderId="10" xfId="0" applyFont="1" applyFill="1" applyBorder="1" applyAlignment="1">
      <alignment horizontal="center" vertical="center" wrapText="1"/>
    </xf>
    <xf numFmtId="0" fontId="20" fillId="0" borderId="3" xfId="0" applyFont="1" applyBorder="1" applyAlignment="1">
      <alignment horizontal="center" vertical="center" wrapText="1"/>
    </xf>
    <xf numFmtId="0" fontId="22" fillId="6" borderId="5" xfId="0" quotePrefix="1" applyFont="1" applyFill="1" applyBorder="1" applyAlignment="1">
      <alignment horizontal="right" vertical="center" wrapText="1"/>
    </xf>
    <xf numFmtId="0" fontId="22" fillId="6" borderId="7" xfId="0" quotePrefix="1" applyFont="1" applyFill="1" applyBorder="1" applyAlignment="1">
      <alignment horizontal="right" vertical="center" wrapText="1"/>
    </xf>
    <xf numFmtId="0" fontId="18" fillId="0" borderId="0" xfId="0" quotePrefix="1" applyFont="1" applyBorder="1" applyAlignment="1">
      <alignment horizontal="right" vertical="center" wrapText="1"/>
    </xf>
    <xf numFmtId="0" fontId="22" fillId="6" borderId="10" xfId="0" quotePrefix="1" applyFont="1" applyFill="1" applyBorder="1" applyAlignment="1">
      <alignment horizontal="center" vertical="center" wrapText="1"/>
    </xf>
    <xf numFmtId="0" fontId="18" fillId="0" borderId="3" xfId="0" applyFont="1" applyBorder="1" applyAlignment="1">
      <alignment horizontal="right" vertical="center"/>
    </xf>
    <xf numFmtId="0" fontId="18" fillId="0" borderId="0" xfId="0" quotePrefix="1" applyFont="1" applyAlignment="1">
      <alignment horizontal="right" vertical="center"/>
    </xf>
    <xf numFmtId="0" fontId="18" fillId="0" borderId="0" xfId="0" applyFont="1" applyAlignment="1">
      <alignment horizontal="right" vertical="center"/>
    </xf>
    <xf numFmtId="0" fontId="18" fillId="0" borderId="0" xfId="0" quotePrefix="1" applyFont="1" applyAlignment="1">
      <alignment horizontal="right" vertical="center" wrapText="1" readingOrder="2"/>
    </xf>
    <xf numFmtId="0" fontId="18" fillId="0" borderId="0" xfId="0" applyFont="1" applyAlignment="1">
      <alignment horizontal="right" vertical="center" wrapText="1" readingOrder="2"/>
    </xf>
    <xf numFmtId="0" fontId="18" fillId="0" borderId="0" xfId="0" quotePrefix="1" applyFont="1" applyAlignment="1">
      <alignment horizontal="right" vertical="center" readingOrder="2"/>
    </xf>
    <xf numFmtId="0" fontId="18" fillId="0" borderId="0" xfId="0" applyFont="1" applyAlignment="1">
      <alignment horizontal="right" vertical="center" readingOrder="2"/>
    </xf>
    <xf numFmtId="0" fontId="15" fillId="0" borderId="0" xfId="0" quotePrefix="1" applyFont="1" applyBorder="1" applyAlignment="1">
      <alignment horizontal="center" vertical="center" wrapText="1"/>
    </xf>
    <xf numFmtId="0" fontId="15" fillId="0" borderId="0" xfId="0" applyFont="1" applyBorder="1" applyAlignment="1">
      <alignment horizontal="center" vertical="center" wrapText="1"/>
    </xf>
    <xf numFmtId="0" fontId="31" fillId="6" borderId="5" xfId="1" applyNumberFormat="1" applyFont="1" applyFill="1" applyBorder="1" applyAlignment="1">
      <alignment horizontal="right" vertical="center" wrapText="1"/>
    </xf>
    <xf numFmtId="0" fontId="31" fillId="6" borderId="7" xfId="1" applyNumberFormat="1" applyFont="1" applyFill="1" applyBorder="1" applyAlignment="1">
      <alignment horizontal="right" vertical="center" wrapText="1"/>
    </xf>
    <xf numFmtId="0" fontId="22" fillId="6" borderId="10" xfId="0" applyFont="1" applyFill="1" applyBorder="1" applyAlignment="1">
      <alignment horizontal="center" vertical="center"/>
    </xf>
    <xf numFmtId="0" fontId="22" fillId="6" borderId="5" xfId="0" applyFont="1" applyFill="1" applyBorder="1" applyAlignment="1">
      <alignment vertical="center"/>
    </xf>
    <xf numFmtId="0" fontId="22" fillId="6" borderId="7" xfId="0" applyFont="1" applyFill="1" applyBorder="1" applyAlignment="1">
      <alignment vertical="center"/>
    </xf>
    <xf numFmtId="0" fontId="18" fillId="0" borderId="5" xfId="0" applyFont="1" applyBorder="1" applyAlignment="1">
      <alignment horizontal="right" vertical="center" wrapText="1"/>
    </xf>
    <xf numFmtId="0" fontId="15" fillId="0" borderId="8" xfId="0" applyFont="1" applyBorder="1" applyAlignment="1">
      <alignment horizontal="right" vertical="center" wrapText="1"/>
    </xf>
    <xf numFmtId="0" fontId="22" fillId="6" borderId="7" xfId="0" applyFont="1" applyFill="1" applyBorder="1" applyAlignment="1">
      <alignment horizontal="right" vertical="center" wrapText="1"/>
    </xf>
    <xf numFmtId="0" fontId="22" fillId="6" borderId="5" xfId="0" quotePrefix="1" applyFont="1" applyFill="1" applyBorder="1" applyAlignment="1">
      <alignment horizontal="center" vertical="center" wrapText="1"/>
    </xf>
    <xf numFmtId="0" fontId="22" fillId="6" borderId="7" xfId="0" applyFont="1" applyFill="1" applyBorder="1" applyAlignment="1">
      <alignment horizontal="center" vertical="center" wrapText="1"/>
    </xf>
    <xf numFmtId="0" fontId="20" fillId="0" borderId="3" xfId="0" applyFont="1" applyBorder="1" applyAlignment="1">
      <alignment horizontal="left" vertical="center" wrapText="1"/>
    </xf>
    <xf numFmtId="165" fontId="17" fillId="0" borderId="4" xfId="1" applyNumberFormat="1" applyFont="1" applyBorder="1" applyAlignment="1">
      <alignment horizontal="right" vertical="center" wrapText="1"/>
    </xf>
    <xf numFmtId="0" fontId="18" fillId="0" borderId="5" xfId="0" applyFont="1" applyBorder="1" applyAlignment="1">
      <alignment horizontal="right" vertical="center" wrapText="1" readingOrder="1"/>
    </xf>
    <xf numFmtId="1" fontId="51" fillId="0" borderId="3" xfId="1" applyNumberFormat="1" applyFont="1" applyFill="1" applyBorder="1" applyAlignment="1">
      <alignment horizontal="center" vertical="center" wrapText="1"/>
    </xf>
    <xf numFmtId="0" fontId="23" fillId="0" borderId="0" xfId="0" applyFont="1" applyAlignment="1">
      <alignment horizontal="center"/>
    </xf>
    <xf numFmtId="0" fontId="15" fillId="0" borderId="8" xfId="0" quotePrefix="1" applyFont="1" applyBorder="1" applyAlignment="1">
      <alignment horizontal="right" vertical="center" wrapText="1"/>
    </xf>
    <xf numFmtId="0" fontId="22" fillId="3" borderId="5" xfId="0" applyFont="1" applyFill="1" applyBorder="1" applyAlignment="1">
      <alignment horizontal="right" vertical="center" wrapText="1"/>
    </xf>
    <xf numFmtId="0" fontId="22" fillId="3" borderId="7" xfId="0" applyFont="1" applyFill="1" applyBorder="1" applyAlignment="1">
      <alignment horizontal="right" vertical="center" wrapText="1"/>
    </xf>
    <xf numFmtId="167" fontId="53" fillId="0" borderId="0" xfId="1" applyNumberFormat="1" applyFont="1" applyAlignment="1">
      <alignment horizontal="center" vertical="center"/>
    </xf>
    <xf numFmtId="0" fontId="15" fillId="0" borderId="0" xfId="2" quotePrefix="1" applyFont="1" applyBorder="1" applyAlignment="1">
      <alignment horizontal="center" vertical="center" wrapText="1"/>
    </xf>
    <xf numFmtId="0" fontId="15" fillId="0" borderId="0" xfId="2" applyFont="1" applyBorder="1" applyAlignment="1">
      <alignment horizontal="center" vertical="center" wrapText="1"/>
    </xf>
    <xf numFmtId="0" fontId="15" fillId="0" borderId="8" xfId="2" applyFont="1" applyBorder="1" applyAlignment="1">
      <alignment horizontal="right" vertical="center" wrapText="1"/>
    </xf>
    <xf numFmtId="0" fontId="22" fillId="6" borderId="5" xfId="2" applyFont="1" applyFill="1" applyBorder="1" applyAlignment="1">
      <alignment horizontal="right" vertical="center" wrapText="1"/>
    </xf>
    <xf numFmtId="0" fontId="22" fillId="6" borderId="0" xfId="2" applyFont="1" applyFill="1" applyBorder="1" applyAlignment="1">
      <alignment horizontal="right" vertical="center" wrapText="1"/>
    </xf>
    <xf numFmtId="0" fontId="22" fillId="6" borderId="7" xfId="2" applyFont="1" applyFill="1" applyBorder="1" applyAlignment="1">
      <alignment horizontal="right" vertical="center" wrapText="1"/>
    </xf>
    <xf numFmtId="0" fontId="22" fillId="6" borderId="5" xfId="2" applyFont="1" applyFill="1" applyBorder="1" applyAlignment="1">
      <alignment horizontal="center" vertical="center" wrapText="1"/>
    </xf>
    <xf numFmtId="0" fontId="31" fillId="6" borderId="5" xfId="2" applyFont="1" applyFill="1" applyBorder="1" applyAlignment="1">
      <alignment horizontal="right" vertical="center" wrapText="1"/>
    </xf>
    <xf numFmtId="0" fontId="31" fillId="6" borderId="0" xfId="2" applyFont="1" applyFill="1" applyBorder="1" applyAlignment="1">
      <alignment horizontal="right" vertical="center" wrapText="1"/>
    </xf>
    <xf numFmtId="0" fontId="31" fillId="6" borderId="7" xfId="2" applyFont="1" applyFill="1" applyBorder="1" applyAlignment="1">
      <alignment horizontal="right" vertical="center" wrapText="1"/>
    </xf>
    <xf numFmtId="0" fontId="22" fillId="6" borderId="0" xfId="2" applyFont="1" applyFill="1" applyBorder="1" applyAlignment="1">
      <alignment horizontal="center" vertical="center" wrapText="1"/>
    </xf>
    <xf numFmtId="0" fontId="22" fillId="6" borderId="7" xfId="2" applyFont="1" applyFill="1" applyBorder="1" applyAlignment="1">
      <alignment horizontal="center" vertical="center" wrapText="1"/>
    </xf>
    <xf numFmtId="0" fontId="34" fillId="0" borderId="0" xfId="0" applyFont="1" applyAlignment="1">
      <alignment horizontal="right" vertical="center" readingOrder="2"/>
    </xf>
    <xf numFmtId="164" fontId="16" fillId="7" borderId="4" xfId="3" applyFont="1" applyFill="1" applyBorder="1" applyAlignment="1">
      <alignment horizontal="center" vertical="center" wrapText="1"/>
    </xf>
    <xf numFmtId="0" fontId="34" fillId="0" borderId="5" xfId="0" applyFont="1" applyBorder="1" applyAlignment="1">
      <alignment horizontal="right" vertical="center" readingOrder="2"/>
    </xf>
    <xf numFmtId="0" fontId="18" fillId="0" borderId="3" xfId="2" applyFont="1" applyBorder="1" applyAlignment="1">
      <alignment horizontal="right" vertical="center" wrapText="1"/>
    </xf>
    <xf numFmtId="164" fontId="18" fillId="7" borderId="4" xfId="3" applyFont="1" applyFill="1" applyBorder="1" applyAlignment="1">
      <alignment horizontal="center" vertical="center" wrapText="1"/>
    </xf>
    <xf numFmtId="0" fontId="18" fillId="0" borderId="7" xfId="2" applyFont="1" applyFill="1" applyBorder="1" applyAlignment="1">
      <alignment horizontal="right" vertical="center" wrapText="1"/>
    </xf>
    <xf numFmtId="0" fontId="18" fillId="0" borderId="0" xfId="2" applyFont="1" applyFill="1" applyBorder="1" applyAlignment="1">
      <alignment horizontal="right" vertical="center" wrapText="1"/>
    </xf>
    <xf numFmtId="0" fontId="18" fillId="0" borderId="0" xfId="2" applyFont="1" applyFill="1" applyBorder="1" applyAlignment="1">
      <alignment horizontal="right" vertical="center" wrapText="1" readingOrder="2"/>
    </xf>
    <xf numFmtId="0" fontId="51" fillId="0" borderId="3" xfId="2" applyFont="1" applyBorder="1" applyAlignment="1">
      <alignment horizontal="center"/>
    </xf>
    <xf numFmtId="0" fontId="8" fillId="0" borderId="0" xfId="2" applyFont="1" applyAlignment="1">
      <alignment horizontal="center"/>
    </xf>
    <xf numFmtId="0" fontId="10" fillId="0" borderId="0" xfId="2" applyAlignment="1">
      <alignment horizontal="center"/>
    </xf>
    <xf numFmtId="0" fontId="18" fillId="0" borderId="0" xfId="2" applyFont="1" applyFill="1" applyBorder="1" applyAlignment="1">
      <alignment horizontal="right" vertical="top" wrapText="1"/>
    </xf>
    <xf numFmtId="167" fontId="31" fillId="6" borderId="5" xfId="2" applyNumberFormat="1" applyFont="1" applyFill="1" applyBorder="1" applyAlignment="1">
      <alignment horizontal="right" vertical="center" wrapText="1"/>
    </xf>
    <xf numFmtId="167" fontId="31" fillId="6" borderId="7" xfId="2" applyNumberFormat="1" applyFont="1" applyFill="1" applyBorder="1" applyAlignment="1">
      <alignment horizontal="right" vertical="center" wrapText="1"/>
    </xf>
    <xf numFmtId="0" fontId="22" fillId="6" borderId="10" xfId="2" quotePrefix="1" applyFont="1" applyFill="1" applyBorder="1" applyAlignment="1">
      <alignment horizontal="center" vertical="center" wrapText="1"/>
    </xf>
    <xf numFmtId="0" fontId="22" fillId="6" borderId="10" xfId="2" applyFont="1" applyFill="1" applyBorder="1" applyAlignment="1">
      <alignment horizontal="center" vertical="center" wrapText="1"/>
    </xf>
    <xf numFmtId="0" fontId="22" fillId="6" borderId="5" xfId="2" quotePrefix="1" applyFont="1" applyFill="1" applyBorder="1" applyAlignment="1">
      <alignment horizontal="right" vertical="center" wrapText="1"/>
    </xf>
    <xf numFmtId="1" fontId="51" fillId="0" borderId="3" xfId="3" applyNumberFormat="1" applyFont="1" applyFill="1" applyBorder="1" applyAlignment="1">
      <alignment horizontal="right" vertical="center" wrapText="1"/>
    </xf>
    <xf numFmtId="0" fontId="46" fillId="0" borderId="0" xfId="2" quotePrefix="1" applyFont="1" applyBorder="1" applyAlignment="1">
      <alignment horizontal="center" vertical="center" wrapText="1"/>
    </xf>
    <xf numFmtId="0" fontId="46" fillId="0" borderId="0" xfId="2" applyFont="1" applyBorder="1" applyAlignment="1">
      <alignment horizontal="center" vertical="center" wrapText="1"/>
    </xf>
    <xf numFmtId="0" fontId="46" fillId="0" borderId="8" xfId="2" applyFont="1" applyBorder="1" applyAlignment="1">
      <alignment horizontal="right" vertical="center" wrapText="1"/>
    </xf>
    <xf numFmtId="0" fontId="46" fillId="0" borderId="0" xfId="2" applyFont="1" applyBorder="1" applyAlignment="1">
      <alignment horizontal="right" vertical="center" wrapText="1"/>
    </xf>
    <xf numFmtId="0" fontId="43" fillId="6" borderId="5" xfId="2" applyFont="1" applyFill="1" applyBorder="1" applyAlignment="1">
      <alignment horizontal="right" vertical="center" wrapText="1"/>
    </xf>
    <xf numFmtId="0" fontId="43" fillId="6" borderId="0" xfId="2" applyFont="1" applyFill="1" applyBorder="1" applyAlignment="1">
      <alignment horizontal="right" vertical="center" wrapText="1"/>
    </xf>
    <xf numFmtId="167" fontId="43" fillId="6" borderId="5" xfId="2" applyNumberFormat="1" applyFont="1" applyFill="1" applyBorder="1" applyAlignment="1">
      <alignment horizontal="right" vertical="center" wrapText="1"/>
    </xf>
    <xf numFmtId="167" fontId="43" fillId="6" borderId="7" xfId="2" applyNumberFormat="1" applyFont="1" applyFill="1" applyBorder="1" applyAlignment="1">
      <alignment horizontal="right" vertical="center" wrapText="1"/>
    </xf>
    <xf numFmtId="0" fontId="43" fillId="6" borderId="10" xfId="2" applyFont="1" applyFill="1" applyBorder="1" applyAlignment="1">
      <alignment horizontal="center" vertical="center" wrapText="1"/>
    </xf>
    <xf numFmtId="0" fontId="43" fillId="6" borderId="5" xfId="2" applyFont="1" applyFill="1" applyBorder="1" applyAlignment="1">
      <alignment horizontal="center" vertical="center" wrapText="1"/>
    </xf>
    <xf numFmtId="0" fontId="43" fillId="6" borderId="7" xfId="2" applyFont="1" applyFill="1" applyBorder="1" applyAlignment="1">
      <alignment horizontal="center" vertical="center" wrapText="1"/>
    </xf>
    <xf numFmtId="0" fontId="40" fillId="0" borderId="0" xfId="0" applyFont="1" applyAlignment="1">
      <alignment horizontal="right" vertical="center" readingOrder="2"/>
    </xf>
    <xf numFmtId="0" fontId="43" fillId="5" borderId="5" xfId="2" applyFont="1" applyFill="1" applyBorder="1" applyAlignment="1">
      <alignment horizontal="center" vertical="center" wrapText="1"/>
    </xf>
    <xf numFmtId="0" fontId="47" fillId="0" borderId="3" xfId="2" applyFont="1" applyBorder="1" applyAlignment="1">
      <alignment horizontal="right" vertical="center" wrapText="1"/>
    </xf>
    <xf numFmtId="0" fontId="47" fillId="0" borderId="0" xfId="2" applyFont="1" applyFill="1" applyBorder="1" applyAlignment="1">
      <alignment horizontal="right" vertical="center" wrapText="1"/>
    </xf>
    <xf numFmtId="0" fontId="43" fillId="5" borderId="5" xfId="2" applyFont="1" applyFill="1" applyBorder="1" applyAlignment="1">
      <alignment horizontal="right" vertical="center" wrapText="1"/>
    </xf>
    <xf numFmtId="0" fontId="43" fillId="5" borderId="0" xfId="2" applyFont="1" applyFill="1" applyBorder="1" applyAlignment="1">
      <alignment horizontal="right" vertical="center" wrapText="1"/>
    </xf>
    <xf numFmtId="0" fontId="51" fillId="0" borderId="3" xfId="2" applyFont="1" applyBorder="1" applyAlignment="1">
      <alignment horizontal="center" vertical="center" wrapText="1"/>
    </xf>
    <xf numFmtId="0" fontId="18" fillId="0" borderId="0" xfId="0" applyFont="1" applyBorder="1" applyAlignment="1">
      <alignment horizontal="right" vertical="center"/>
    </xf>
    <xf numFmtId="0" fontId="34" fillId="0" borderId="5" xfId="0" quotePrefix="1" applyFont="1" applyBorder="1" applyAlignment="1">
      <alignment horizontal="right" vertical="center" readingOrder="2"/>
    </xf>
    <xf numFmtId="0" fontId="31" fillId="6" borderId="5" xfId="2" quotePrefix="1" applyNumberFormat="1" applyFont="1" applyFill="1" applyBorder="1" applyAlignment="1">
      <alignment horizontal="right" vertical="center" wrapText="1"/>
    </xf>
    <xf numFmtId="0" fontId="31" fillId="6" borderId="7" xfId="2" applyNumberFormat="1" applyFont="1" applyFill="1" applyBorder="1" applyAlignment="1">
      <alignment horizontal="right" vertical="center" wrapText="1"/>
    </xf>
    <xf numFmtId="0" fontId="31" fillId="6" borderId="10" xfId="2" applyFont="1" applyFill="1" applyBorder="1" applyAlignment="1">
      <alignment horizontal="center" vertical="center" wrapText="1"/>
    </xf>
    <xf numFmtId="0" fontId="15" fillId="0" borderId="8" xfId="2" quotePrefix="1" applyFont="1" applyBorder="1" applyAlignment="1">
      <alignment horizontal="right" vertical="center" wrapText="1"/>
    </xf>
    <xf numFmtId="167" fontId="22" fillId="6" borderId="5" xfId="2" applyNumberFormat="1" applyFont="1" applyFill="1" applyBorder="1" applyAlignment="1">
      <alignment horizontal="right" vertical="center" wrapText="1"/>
    </xf>
    <xf numFmtId="167" fontId="22" fillId="6" borderId="7" xfId="2" applyNumberFormat="1" applyFont="1" applyFill="1" applyBorder="1" applyAlignment="1">
      <alignment horizontal="right" vertical="center" wrapText="1"/>
    </xf>
    <xf numFmtId="0" fontId="31" fillId="6" borderId="5" xfId="2" applyNumberFormat="1" applyFont="1" applyFill="1" applyBorder="1" applyAlignment="1">
      <alignment horizontal="right" vertical="center" wrapText="1"/>
    </xf>
    <xf numFmtId="0" fontId="31" fillId="6" borderId="10" xfId="2" quotePrefix="1" applyFont="1" applyFill="1" applyBorder="1" applyAlignment="1">
      <alignment horizontal="center" vertical="center" wrapText="1"/>
    </xf>
    <xf numFmtId="0" fontId="18" fillId="0" borderId="3" xfId="2" applyFont="1" applyBorder="1" applyAlignment="1">
      <alignment horizontal="right" vertical="center"/>
    </xf>
    <xf numFmtId="0" fontId="31" fillId="6" borderId="5" xfId="2" applyFont="1" applyFill="1" applyBorder="1" applyAlignment="1">
      <alignment horizontal="center" vertical="center" wrapText="1"/>
    </xf>
    <xf numFmtId="0" fontId="18" fillId="11" borderId="0" xfId="0" quotePrefix="1" applyFont="1" applyFill="1" applyBorder="1" applyAlignment="1">
      <alignment horizontal="right" vertical="center" wrapText="1" readingOrder="2"/>
    </xf>
    <xf numFmtId="0" fontId="18" fillId="11" borderId="0" xfId="0" applyFont="1" applyFill="1" applyBorder="1" applyAlignment="1">
      <alignment horizontal="right" vertical="center" wrapText="1" readingOrder="2"/>
    </xf>
    <xf numFmtId="0" fontId="18" fillId="0" borderId="0" xfId="4" applyFont="1" applyFill="1" applyBorder="1" applyAlignment="1">
      <alignment horizontal="right" vertical="center" wrapText="1"/>
    </xf>
    <xf numFmtId="0" fontId="18" fillId="0" borderId="3" xfId="4" applyFont="1" applyBorder="1" applyAlignment="1">
      <alignment horizontal="right" vertical="center" wrapText="1"/>
    </xf>
    <xf numFmtId="0" fontId="15" fillId="0" borderId="8" xfId="4" applyFont="1" applyBorder="1" applyAlignment="1">
      <alignment horizontal="right" vertical="center" wrapText="1"/>
    </xf>
    <xf numFmtId="0" fontId="22" fillId="6" borderId="5" xfId="4" applyFont="1" applyFill="1" applyBorder="1" applyAlignment="1">
      <alignment horizontal="right" vertical="center" wrapText="1"/>
    </xf>
    <xf numFmtId="0" fontId="22" fillId="6" borderId="0" xfId="4" applyFont="1" applyFill="1" applyBorder="1" applyAlignment="1">
      <alignment horizontal="right" vertical="center" wrapText="1"/>
    </xf>
    <xf numFmtId="0" fontId="22" fillId="6" borderId="7" xfId="4" applyFont="1" applyFill="1" applyBorder="1" applyAlignment="1">
      <alignment horizontal="right" vertical="center" wrapText="1"/>
    </xf>
    <xf numFmtId="0" fontId="22" fillId="6" borderId="5" xfId="4" applyFont="1" applyFill="1" applyBorder="1" applyAlignment="1">
      <alignment horizontal="center" vertical="center" wrapText="1"/>
    </xf>
    <xf numFmtId="164" fontId="18" fillId="7" borderId="4" xfId="5" applyFont="1" applyFill="1" applyBorder="1" applyAlignment="1">
      <alignment horizontal="center" vertical="center" wrapText="1"/>
    </xf>
    <xf numFmtId="0" fontId="18" fillId="6" borderId="0" xfId="4" applyFont="1" applyFill="1" applyBorder="1" applyAlignment="1">
      <alignment horizontal="center" vertical="center" wrapText="1"/>
    </xf>
    <xf numFmtId="0" fontId="18" fillId="6" borderId="7" xfId="4" applyFont="1" applyFill="1" applyBorder="1" applyAlignment="1">
      <alignment horizontal="center" vertical="center" wrapText="1"/>
    </xf>
    <xf numFmtId="0" fontId="18" fillId="11" borderId="5" xfId="0" quotePrefix="1" applyFont="1" applyFill="1" applyBorder="1" applyAlignment="1">
      <alignment horizontal="right" vertical="center" wrapText="1" readingOrder="2"/>
    </xf>
    <xf numFmtId="0" fontId="18" fillId="11" borderId="5" xfId="0" applyFont="1" applyFill="1" applyBorder="1" applyAlignment="1">
      <alignment horizontal="right" vertical="center" wrapText="1" readingOrder="2"/>
    </xf>
  </cellXfs>
  <cellStyles count="6">
    <cellStyle name="Comma" xfId="1" builtinId="3"/>
    <cellStyle name="Comma 2" xfId="3"/>
    <cellStyle name="Comma 3" xfId="5"/>
    <cellStyle name="Normal" xfId="0" builtinId="0"/>
    <cellStyle name="Normal 2" xfId="2"/>
    <cellStyle name="Normal 3" xfId="4"/>
  </cellStyles>
  <dxfs count="0"/>
  <tableStyles count="0" defaultTableStyle="TableStyleMedium9" defaultPivotStyle="PivotStyleLight16"/>
  <colors>
    <mruColors>
      <color rgb="FFFFCCFF"/>
      <color rgb="FF050E65"/>
      <color rgb="FF080070"/>
      <color rgb="FF632523"/>
      <color rgb="FFFEF4FE"/>
      <color rgb="FF66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rtl="1">
              <a:defRPr sz="1050"/>
            </a:pPr>
            <a:r>
              <a:rPr lang="ar-IQ" sz="1050"/>
              <a:t>شكل</a:t>
            </a:r>
            <a:r>
              <a:rPr lang="ar-IQ" sz="1050" baseline="0"/>
              <a:t> </a:t>
            </a:r>
            <a:r>
              <a:rPr lang="en-US" sz="1050" baseline="0"/>
              <a:t>3</a:t>
            </a:r>
            <a:r>
              <a:rPr lang="ar-IQ" sz="1050" baseline="0"/>
              <a:t>: </a:t>
            </a:r>
            <a:r>
              <a:rPr lang="ar-SA" sz="1050"/>
              <a:t>المعدل اليومي لكميات المياه المستخدمة والمصر</a:t>
            </a:r>
            <a:r>
              <a:rPr lang="ar-IQ" sz="1050"/>
              <a:t>ّ</a:t>
            </a:r>
            <a:r>
              <a:rPr lang="ar-SA" sz="1050"/>
              <a:t>فة من المعامل التابعة لوزارة الصناعة والمعادن (</a:t>
            </a:r>
            <a:r>
              <a:rPr lang="ar-IQ" sz="1050"/>
              <a:t>القطاع </a:t>
            </a:r>
            <a:r>
              <a:rPr lang="ar-SA" sz="1050"/>
              <a:t>العام</a:t>
            </a:r>
            <a:r>
              <a:rPr lang="ar-IQ" sz="1050"/>
              <a:t>) وشركات القطاع المختلط</a:t>
            </a:r>
            <a:r>
              <a:rPr lang="en-US" sz="1050"/>
              <a:t> </a:t>
            </a:r>
            <a:r>
              <a:rPr lang="ar-IQ" sz="1050"/>
              <a:t>لسنة</a:t>
            </a:r>
            <a:r>
              <a:rPr lang="ar-IQ" sz="1050" baseline="0"/>
              <a:t> 2020</a:t>
            </a:r>
            <a:endParaRPr lang="en-GB" sz="1050"/>
          </a:p>
        </c:rich>
      </c:tx>
      <c:layout>
        <c:manualLayout>
          <c:xMode val="edge"/>
          <c:yMode val="edge"/>
          <c:x val="0.14353084102829117"/>
          <c:y val="6.189896076982164E-2"/>
        </c:manualLayout>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2733511937950762"/>
          <c:y val="0.23375256676068573"/>
          <c:w val="0.84210934773049728"/>
          <c:h val="0.50008910235949999"/>
        </c:manualLayout>
      </c:layout>
      <c:bar3DChart>
        <c:barDir val="col"/>
        <c:grouping val="clustered"/>
        <c:varyColors val="0"/>
        <c:ser>
          <c:idx val="0"/>
          <c:order val="0"/>
          <c:tx>
            <c:strRef>
              <c:f>'6'!$O$3:$O$3</c:f>
              <c:strCache>
                <c:ptCount val="1"/>
                <c:pt idx="0">
                  <c:v>                 المياه المستخدمة                  </c:v>
                </c:pt>
              </c:strCache>
            </c:strRef>
          </c:tx>
          <c:spPr>
            <a:solidFill>
              <a:schemeClr val="accent3">
                <a:lumMod val="75000"/>
              </a:schemeClr>
            </a:solidFill>
          </c:spPr>
          <c:invertIfNegative val="0"/>
          <c:dLbls>
            <c:dLbl>
              <c:idx val="0"/>
              <c:layout>
                <c:manualLayout>
                  <c:x val="1.8422567645365529E-2"/>
                  <c:y val="-1.2608356163227637E-2"/>
                </c:manualLayout>
              </c:layout>
              <c:showLegendKey val="0"/>
              <c:showVal val="1"/>
              <c:showCatName val="0"/>
              <c:showSerName val="0"/>
              <c:showPercent val="0"/>
              <c:showBubbleSize val="0"/>
            </c:dLbl>
            <c:dLbl>
              <c:idx val="1"/>
              <c:layout>
                <c:manualLayout>
                  <c:x val="9.2112838226827871E-3"/>
                  <c:y val="-2.2852509395066344E-2"/>
                </c:manualLayout>
              </c:layout>
              <c:showLegendKey val="0"/>
              <c:showVal val="1"/>
              <c:showCatName val="0"/>
              <c:showSerName val="0"/>
              <c:showPercent val="0"/>
              <c:showBubbleSize val="0"/>
            </c:dLbl>
            <c:dLbl>
              <c:idx val="4"/>
              <c:layout>
                <c:manualLayout>
                  <c:x val="1.6119565365210094E-2"/>
                  <c:y val="-1.8912534244841399E-2"/>
                </c:manualLayout>
              </c:layout>
              <c:showLegendKey val="0"/>
              <c:showVal val="1"/>
              <c:showCatName val="0"/>
              <c:showSerName val="0"/>
              <c:showPercent val="0"/>
              <c:showBubbleSize val="0"/>
            </c:dLbl>
            <c:txPr>
              <a:bodyPr/>
              <a:lstStyle/>
              <a:p>
                <a:pPr>
                  <a:defRPr b="1" baseline="0">
                    <a:latin typeface="Times New Roman" pitchFamily="18" charset="0"/>
                    <a:cs typeface="+mj-cs"/>
                  </a:defRPr>
                </a:pPr>
                <a:endParaRPr lang="ar-IQ"/>
              </a:p>
            </c:txPr>
            <c:showLegendKey val="0"/>
            <c:showVal val="1"/>
            <c:showCatName val="0"/>
            <c:showSerName val="0"/>
            <c:showPercent val="0"/>
            <c:showBubbleSize val="0"/>
            <c:showLeaderLines val="0"/>
          </c:dLbls>
          <c:cat>
            <c:strRef>
              <c:f>'6'!$N$4:$N$9</c:f>
              <c:strCache>
                <c:ptCount val="6"/>
                <c:pt idx="0">
                  <c:v>الكيمياوي والبتروكيمياوي</c:v>
                </c:pt>
                <c:pt idx="1">
                  <c:v>الهندسي </c:v>
                </c:pt>
                <c:pt idx="2">
                  <c:v>الغذائي والدوائي</c:v>
                </c:pt>
                <c:pt idx="3">
                  <c:v>النسيجي</c:v>
                </c:pt>
                <c:pt idx="4">
                  <c:v>الإنشائي والخدمات الصناعية</c:v>
                </c:pt>
                <c:pt idx="5">
                  <c:v>شركات القطاع المختلط</c:v>
                </c:pt>
              </c:strCache>
            </c:strRef>
          </c:cat>
          <c:val>
            <c:numRef>
              <c:f>'6'!$O$4:$O$9</c:f>
              <c:numCache>
                <c:formatCode>_(* #,##0.0_);_(* \(#,##0.0\);_(* "-"??_);_(@_)</c:formatCode>
                <c:ptCount val="6"/>
                <c:pt idx="0">
                  <c:v>58.250099999999996</c:v>
                </c:pt>
                <c:pt idx="1">
                  <c:v>11.366</c:v>
                </c:pt>
                <c:pt idx="2">
                  <c:v>2.7798000000000003</c:v>
                </c:pt>
                <c:pt idx="3">
                  <c:v>2.3413000000000004</c:v>
                </c:pt>
                <c:pt idx="4">
                  <c:v>44.551199999999994</c:v>
                </c:pt>
                <c:pt idx="5">
                  <c:v>3.5999999999999997E-2</c:v>
                </c:pt>
              </c:numCache>
            </c:numRef>
          </c:val>
        </c:ser>
        <c:ser>
          <c:idx val="1"/>
          <c:order val="1"/>
          <c:tx>
            <c:strRef>
              <c:f>'6'!$P$3:$P$3</c:f>
              <c:strCache>
                <c:ptCount val="1"/>
                <c:pt idx="0">
                  <c:v>        المياه المصرّفة                  </c:v>
                </c:pt>
              </c:strCache>
            </c:strRef>
          </c:tx>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5400000" scaled="0"/>
            </a:gradFill>
          </c:spPr>
          <c:invertIfNegative val="0"/>
          <c:dLbls>
            <c:dLbl>
              <c:idx val="0"/>
              <c:layout>
                <c:manualLayout>
                  <c:x val="3.0555555555555555E-2"/>
                  <c:y val="-1.5816526302260485E-2"/>
                </c:manualLayout>
              </c:layout>
              <c:showLegendKey val="0"/>
              <c:showVal val="1"/>
              <c:showCatName val="0"/>
              <c:showSerName val="0"/>
              <c:showPercent val="0"/>
              <c:showBubbleSize val="0"/>
            </c:dLbl>
            <c:dLbl>
              <c:idx val="1"/>
              <c:layout>
                <c:manualLayout>
                  <c:x val="2.763367014356366E-2"/>
                  <c:y val="1.4891759247906591E-5"/>
                </c:manualLayout>
              </c:layout>
              <c:showLegendKey val="0"/>
              <c:showVal val="1"/>
              <c:showCatName val="0"/>
              <c:showSerName val="0"/>
              <c:showPercent val="0"/>
              <c:showBubbleSize val="0"/>
            </c:dLbl>
            <c:dLbl>
              <c:idx val="4"/>
              <c:layout>
                <c:manualLayout>
                  <c:x val="2.1344249067312096E-2"/>
                  <c:y val="0"/>
                </c:manualLayout>
              </c:layout>
              <c:showLegendKey val="0"/>
              <c:showVal val="1"/>
              <c:showCatName val="0"/>
              <c:showSerName val="0"/>
              <c:showPercent val="0"/>
              <c:showBubbleSize val="0"/>
            </c:dLbl>
            <c:dLbl>
              <c:idx val="5"/>
              <c:layout>
                <c:manualLayout>
                  <c:x val="2.7777777777777676E-2"/>
                  <c:y val="-1.2653221041808434E-2"/>
                </c:manualLayout>
              </c:layout>
              <c:showLegendKey val="0"/>
              <c:showVal val="1"/>
              <c:showCatName val="0"/>
              <c:showSerName val="0"/>
              <c:showPercent val="0"/>
              <c:showBubbleSize val="0"/>
            </c:dLbl>
            <c:txPr>
              <a:bodyPr/>
              <a:lstStyle/>
              <a:p>
                <a:pPr>
                  <a:defRPr b="1" baseline="0">
                    <a:latin typeface="Times New Roman" pitchFamily="18" charset="0"/>
                    <a:cs typeface="+mj-cs"/>
                  </a:defRPr>
                </a:pPr>
                <a:endParaRPr lang="ar-IQ"/>
              </a:p>
            </c:txPr>
            <c:showLegendKey val="0"/>
            <c:showVal val="1"/>
            <c:showCatName val="0"/>
            <c:showSerName val="0"/>
            <c:showPercent val="0"/>
            <c:showBubbleSize val="0"/>
            <c:showLeaderLines val="0"/>
          </c:dLbls>
          <c:cat>
            <c:strRef>
              <c:f>'6'!$N$4:$N$9</c:f>
              <c:strCache>
                <c:ptCount val="6"/>
                <c:pt idx="0">
                  <c:v>الكيمياوي والبتروكيمياوي</c:v>
                </c:pt>
                <c:pt idx="1">
                  <c:v>الهندسي </c:v>
                </c:pt>
                <c:pt idx="2">
                  <c:v>الغذائي والدوائي</c:v>
                </c:pt>
                <c:pt idx="3">
                  <c:v>النسيجي</c:v>
                </c:pt>
                <c:pt idx="4">
                  <c:v>الإنشائي والخدمات الصناعية</c:v>
                </c:pt>
                <c:pt idx="5">
                  <c:v>شركات القطاع المختلط</c:v>
                </c:pt>
              </c:strCache>
            </c:strRef>
          </c:cat>
          <c:val>
            <c:numRef>
              <c:f>'6'!$P$4:$P$9</c:f>
              <c:numCache>
                <c:formatCode>_(* #,##0.0_);_(* \(#,##0.0\);_(* "-"??_);_(@_)</c:formatCode>
                <c:ptCount val="6"/>
                <c:pt idx="0">
                  <c:v>22.727400000000003</c:v>
                </c:pt>
                <c:pt idx="1">
                  <c:v>3.2473000000000001</c:v>
                </c:pt>
                <c:pt idx="2">
                  <c:v>1.2202999999999999</c:v>
                </c:pt>
                <c:pt idx="3">
                  <c:v>1.3742000000000001</c:v>
                </c:pt>
                <c:pt idx="4">
                  <c:v>11.106399999999999</c:v>
                </c:pt>
                <c:pt idx="5">
                  <c:v>2.5999999999999999E-2</c:v>
                </c:pt>
              </c:numCache>
            </c:numRef>
          </c:val>
        </c:ser>
        <c:dLbls>
          <c:showLegendKey val="0"/>
          <c:showVal val="0"/>
          <c:showCatName val="0"/>
          <c:showSerName val="0"/>
          <c:showPercent val="0"/>
          <c:showBubbleSize val="0"/>
        </c:dLbls>
        <c:gapWidth val="75"/>
        <c:shape val="box"/>
        <c:axId val="136175616"/>
        <c:axId val="84535552"/>
        <c:axId val="0"/>
      </c:bar3DChart>
      <c:catAx>
        <c:axId val="136175616"/>
        <c:scaling>
          <c:orientation val="minMax"/>
        </c:scaling>
        <c:delete val="0"/>
        <c:axPos val="b"/>
        <c:majorTickMark val="none"/>
        <c:minorTickMark val="none"/>
        <c:tickLblPos val="nextTo"/>
        <c:txPr>
          <a:bodyPr/>
          <a:lstStyle/>
          <a:p>
            <a:pPr>
              <a:defRPr sz="900" b="1"/>
            </a:pPr>
            <a:endParaRPr lang="ar-IQ"/>
          </a:p>
        </c:txPr>
        <c:crossAx val="84535552"/>
        <c:crosses val="autoZero"/>
        <c:auto val="1"/>
        <c:lblAlgn val="ctr"/>
        <c:lblOffset val="100"/>
        <c:noMultiLvlLbl val="0"/>
      </c:catAx>
      <c:valAx>
        <c:axId val="84535552"/>
        <c:scaling>
          <c:orientation val="minMax"/>
        </c:scaling>
        <c:delete val="0"/>
        <c:axPos val="l"/>
        <c:majorGridlines/>
        <c:numFmt formatCode="_(* #,##0.0_);_(* \(#,##0.0\);_(* &quot;-&quot;??_);_(@_)" sourceLinked="1"/>
        <c:majorTickMark val="none"/>
        <c:minorTickMark val="none"/>
        <c:tickLblPos val="nextTo"/>
        <c:spPr>
          <a:ln w="9525">
            <a:noFill/>
          </a:ln>
        </c:spPr>
        <c:txPr>
          <a:bodyPr/>
          <a:lstStyle/>
          <a:p>
            <a:pPr>
              <a:defRPr sz="900" b="1"/>
            </a:pPr>
            <a:endParaRPr lang="ar-IQ"/>
          </a:p>
        </c:txPr>
        <c:crossAx val="136175616"/>
        <c:crosses val="autoZero"/>
        <c:crossBetween val="between"/>
      </c:valAx>
    </c:plotArea>
    <c:legend>
      <c:legendPos val="b"/>
      <c:layout>
        <c:manualLayout>
          <c:xMode val="edge"/>
          <c:yMode val="edge"/>
          <c:x val="0.19596262902370365"/>
          <c:y val="0.89503679606037556"/>
          <c:w val="0.55510985997216655"/>
          <c:h val="5.2751942721690058E-2"/>
        </c:manualLayout>
      </c:layout>
      <c:overlay val="0"/>
      <c:txPr>
        <a:bodyPr/>
        <a:lstStyle/>
        <a:p>
          <a:pPr>
            <a:defRPr sz="800" b="1"/>
          </a:pPr>
          <a:endParaRPr lang="ar-IQ"/>
        </a:p>
      </c:txPr>
    </c:legend>
    <c:plotVisOnly val="1"/>
    <c:dispBlanksAs val="gap"/>
    <c:showDLblsOverMax val="0"/>
  </c:chart>
  <c:spPr>
    <a:solidFill>
      <a:schemeClr val="accent6">
        <a:lumMod val="20000"/>
        <a:lumOff val="80000"/>
      </a:schemeClr>
    </a:solidFill>
    <a:scene3d>
      <a:camera prst="orthographicFront"/>
      <a:lightRig rig="threePt" dir="t"/>
    </a:scene3d>
    <a:sp3d>
      <a:bevelT/>
      <a:bevelB prst="relaxedInset"/>
    </a:sp3d>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sz="1800" b="1" i="0" u="none" strike="noStrike" kern="1200" baseline="0">
                <a:solidFill>
                  <a:sysClr val="windowText" lastClr="000000"/>
                </a:solidFill>
                <a:latin typeface="+mn-lt"/>
                <a:ea typeface="+mn-ea"/>
                <a:cs typeface="+mn-cs"/>
              </a:defRPr>
            </a:pPr>
            <a:r>
              <a:rPr lang="ar-SA" sz="1000">
                <a:latin typeface="+mn-lt"/>
                <a:cs typeface="+mn-cs"/>
              </a:rPr>
              <a:t>شكل </a:t>
            </a:r>
            <a:r>
              <a:rPr lang="ar-IQ" sz="1000">
                <a:latin typeface="+mn-lt"/>
                <a:cs typeface="+mn-cs"/>
              </a:rPr>
              <a:t>4</a:t>
            </a:r>
            <a:r>
              <a:rPr lang="ar-SA" sz="1000">
                <a:latin typeface="+mn-lt"/>
                <a:cs typeface="+mn-cs"/>
              </a:rPr>
              <a:t> : عدد المجازر حسب </a:t>
            </a:r>
            <a:r>
              <a:rPr lang="ar-SA" sz="1000" b="1" i="0" u="none" strike="noStrike" baseline="0">
                <a:effectLst/>
                <a:latin typeface="+mn-lt"/>
                <a:cs typeface="+mn-cs"/>
              </a:rPr>
              <a:t>القطاع و</a:t>
            </a:r>
            <a:r>
              <a:rPr lang="ar-SA" sz="1000">
                <a:latin typeface="+mn-lt"/>
                <a:cs typeface="+mn-cs"/>
              </a:rPr>
              <a:t>الحالة العملية </a:t>
            </a:r>
            <a:r>
              <a:rPr lang="ar-SA" sz="1000" b="1" i="0" u="none" strike="noStrike" kern="1200" baseline="0">
                <a:solidFill>
                  <a:sysClr val="windowText" lastClr="000000"/>
                </a:solidFill>
                <a:latin typeface="+mn-lt"/>
                <a:ea typeface="+mn-ea"/>
                <a:cs typeface="+mn-cs"/>
              </a:rPr>
              <a:t>لسنة </a:t>
            </a:r>
            <a:r>
              <a:rPr lang="ar-IQ" sz="1000" b="1" i="0" u="none" strike="noStrike" kern="1200" baseline="0">
                <a:solidFill>
                  <a:sysClr val="windowText" lastClr="000000"/>
                </a:solidFill>
                <a:latin typeface="+mj-lt"/>
                <a:ea typeface="+mn-ea"/>
                <a:cs typeface="+mn-cs"/>
              </a:rPr>
              <a:t>2020</a:t>
            </a:r>
            <a:endParaRPr lang="en-GB" sz="1000" b="1" i="0" u="none" strike="noStrike" kern="1200" baseline="0">
              <a:solidFill>
                <a:sysClr val="windowText" lastClr="000000"/>
              </a:solidFill>
              <a:latin typeface="+mj-lt"/>
              <a:ea typeface="+mn-ea"/>
              <a:cs typeface="+mn-cs"/>
            </a:endParaRP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blipFill>
              <a:blip xmlns:r="http://schemas.openxmlformats.org/officeDocument/2006/relationships" r:embed="rId1"/>
              <a:tile tx="0" ty="0" sx="100000" sy="100000" flip="none" algn="tl"/>
            </a:blipFill>
          </c:spPr>
          <c:invertIfNegative val="0"/>
          <c:dLbls>
            <c:dLbl>
              <c:idx val="0"/>
              <c:layout>
                <c:manualLayout>
                  <c:x val="1.3888888888888864E-2"/>
                  <c:y val="-8.5882969914248906E-3"/>
                </c:manualLayout>
              </c:layout>
              <c:showLegendKey val="0"/>
              <c:showVal val="1"/>
              <c:showCatName val="0"/>
              <c:showSerName val="0"/>
              <c:showPercent val="0"/>
              <c:showBubbleSize val="0"/>
            </c:dLbl>
            <c:dLbl>
              <c:idx val="1"/>
              <c:layout>
                <c:manualLayout>
                  <c:x val="5.7629355213732305E-3"/>
                  <c:y val="-2.205236945764194E-2"/>
                </c:manualLayout>
              </c:layout>
              <c:showLegendKey val="0"/>
              <c:showVal val="1"/>
              <c:showCatName val="0"/>
              <c:showSerName val="0"/>
              <c:showPercent val="0"/>
              <c:showBubbleSize val="0"/>
            </c:dLbl>
            <c:dLbl>
              <c:idx val="2"/>
              <c:layout>
                <c:manualLayout>
                  <c:x val="5.7629355213732305E-3"/>
                  <c:y val="-2.5727764367248933E-2"/>
                </c:manualLayout>
              </c:layout>
              <c:showLegendKey val="0"/>
              <c:showVal val="1"/>
              <c:showCatName val="0"/>
              <c:showSerName val="0"/>
              <c:showPercent val="0"/>
              <c:showBubbleSize val="0"/>
            </c:dLbl>
            <c:dLbl>
              <c:idx val="3"/>
              <c:layout>
                <c:manualLayout>
                  <c:x val="8.3333333333333332E-3"/>
                  <c:y val="-2.576489097427467E-2"/>
                </c:manualLayout>
              </c:layout>
              <c:showLegendKey val="0"/>
              <c:showVal val="1"/>
              <c:showCatName val="0"/>
              <c:showSerName val="0"/>
              <c:showPercent val="0"/>
              <c:showBubbleSize val="0"/>
            </c:dLbl>
            <c:dLbl>
              <c:idx val="4"/>
              <c:layout>
                <c:manualLayout>
                  <c:x val="2.4999999999999897E-2"/>
                  <c:y val="-2.1470742478562302E-2"/>
                </c:manualLayout>
              </c:layout>
              <c:showLegendKey val="0"/>
              <c:showVal val="1"/>
              <c:showCatName val="0"/>
              <c:showSerName val="0"/>
              <c:showPercent val="0"/>
              <c:showBubbleSize val="0"/>
            </c:dLbl>
            <c:dLbl>
              <c:idx val="5"/>
              <c:layout>
                <c:manualLayout>
                  <c:x val="8.3333333333333332E-3"/>
                  <c:y val="-1.7176593982849819E-2"/>
                </c:manualLayout>
              </c:layout>
              <c:showLegendKey val="0"/>
              <c:showVal val="1"/>
              <c:showCatName val="0"/>
              <c:showSerName val="0"/>
              <c:showPercent val="0"/>
              <c:showBubbleSize val="0"/>
            </c:dLbl>
            <c:txPr>
              <a:bodyPr/>
              <a:lstStyle/>
              <a:p>
                <a:pPr>
                  <a:defRPr sz="900" b="1" i="0" baseline="0">
                    <a:latin typeface="Times New Roman" pitchFamily="18" charset="0"/>
                    <a:cs typeface="+mj-cs"/>
                  </a:defRPr>
                </a:pPr>
                <a:endParaRPr lang="ar-IQ"/>
              </a:p>
            </c:txPr>
            <c:showLegendKey val="0"/>
            <c:showVal val="1"/>
            <c:showCatName val="0"/>
            <c:showSerName val="0"/>
            <c:showPercent val="0"/>
            <c:showBubbleSize val="0"/>
            <c:showLeaderLines val="0"/>
          </c:dLbls>
          <c:cat>
            <c:multiLvlStrRef>
              <c:f>('7'!$D$4:$G$5,'7'!$O$4:$Q$5)</c:f>
              <c:multiLvlStrCache>
                <c:ptCount val="7"/>
                <c:lvl>
                  <c:pt idx="0">
                    <c:v>حكومي/ الإدارة ذاتية</c:v>
                  </c:pt>
                  <c:pt idx="1">
                    <c:v>حكومي/ الإدارة مؤجرة</c:v>
                  </c:pt>
                  <c:pt idx="2">
                    <c:v>خاص</c:v>
                  </c:pt>
                  <c:pt idx="3">
                    <c:v>مختلط</c:v>
                  </c:pt>
                  <c:pt idx="4">
                    <c:v>عاملة</c:v>
                  </c:pt>
                  <c:pt idx="5">
                    <c:v>عاملة جزئياً</c:v>
                  </c:pt>
                  <c:pt idx="6">
                    <c:v>متوقفة</c:v>
                  </c:pt>
                </c:lvl>
                <c:lvl>
                  <c:pt idx="0">
                    <c:v>القطاع</c:v>
                  </c:pt>
                  <c:pt idx="4">
                    <c:v>الحالة العملية</c:v>
                  </c:pt>
                </c:lvl>
              </c:multiLvlStrCache>
            </c:multiLvlStrRef>
          </c:cat>
          <c:val>
            <c:numRef>
              <c:f>('7'!$D$21:$G$21,'7'!$O$21:$Q$21)</c:f>
              <c:numCache>
                <c:formatCode>_(* #,##0_);_(* \(#,##0\);_(* "-"??_);_(@_)</c:formatCode>
                <c:ptCount val="7"/>
                <c:pt idx="0">
                  <c:v>76</c:v>
                </c:pt>
                <c:pt idx="1">
                  <c:v>12</c:v>
                </c:pt>
                <c:pt idx="2" formatCode="General">
                  <c:v>14</c:v>
                </c:pt>
                <c:pt idx="3" formatCode="General">
                  <c:v>1</c:v>
                </c:pt>
                <c:pt idx="4" formatCode="General">
                  <c:v>28</c:v>
                </c:pt>
                <c:pt idx="5" formatCode="General">
                  <c:v>19</c:v>
                </c:pt>
                <c:pt idx="6" formatCode="General">
                  <c:v>56</c:v>
                </c:pt>
              </c:numCache>
            </c:numRef>
          </c:val>
        </c:ser>
        <c:dLbls>
          <c:showLegendKey val="0"/>
          <c:showVal val="0"/>
          <c:showCatName val="0"/>
          <c:showSerName val="0"/>
          <c:showPercent val="0"/>
          <c:showBubbleSize val="0"/>
        </c:dLbls>
        <c:gapWidth val="75"/>
        <c:shape val="box"/>
        <c:axId val="83449344"/>
        <c:axId val="136206528"/>
        <c:axId val="0"/>
      </c:bar3DChart>
      <c:catAx>
        <c:axId val="83449344"/>
        <c:scaling>
          <c:orientation val="minMax"/>
        </c:scaling>
        <c:delete val="0"/>
        <c:axPos val="b"/>
        <c:majorTickMark val="none"/>
        <c:minorTickMark val="none"/>
        <c:tickLblPos val="nextTo"/>
        <c:txPr>
          <a:bodyPr/>
          <a:lstStyle/>
          <a:p>
            <a:pPr>
              <a:defRPr sz="900" b="1" i="0" baseline="0"/>
            </a:pPr>
            <a:endParaRPr lang="ar-IQ"/>
          </a:p>
        </c:txPr>
        <c:crossAx val="136206528"/>
        <c:crosses val="autoZero"/>
        <c:auto val="1"/>
        <c:lblAlgn val="ctr"/>
        <c:lblOffset val="100"/>
        <c:noMultiLvlLbl val="0"/>
      </c:catAx>
      <c:valAx>
        <c:axId val="136206528"/>
        <c:scaling>
          <c:orientation val="minMax"/>
        </c:scaling>
        <c:delete val="0"/>
        <c:axPos val="l"/>
        <c:majorGridlines/>
        <c:numFmt formatCode="_(* #,##0_);_(* \(#,##0\);_(* &quot;-&quot;??_);_(@_)" sourceLinked="1"/>
        <c:majorTickMark val="none"/>
        <c:minorTickMark val="none"/>
        <c:tickLblPos val="nextTo"/>
        <c:spPr>
          <a:ln w="9525">
            <a:noFill/>
          </a:ln>
        </c:spPr>
        <c:txPr>
          <a:bodyPr/>
          <a:lstStyle/>
          <a:p>
            <a:pPr>
              <a:defRPr sz="900" b="1" i="0" baseline="0">
                <a:latin typeface="Arial" pitchFamily="34" charset="0"/>
              </a:defRPr>
            </a:pPr>
            <a:endParaRPr lang="ar-IQ"/>
          </a:p>
        </c:txPr>
        <c:crossAx val="83449344"/>
        <c:crosses val="autoZero"/>
        <c:crossBetween val="between"/>
      </c:valAx>
    </c:plotArea>
    <c:plotVisOnly val="1"/>
    <c:dispBlanksAs val="gap"/>
    <c:showDLblsOverMax val="0"/>
  </c:chart>
  <c:spPr>
    <a:solidFill>
      <a:schemeClr val="accent1">
        <a:lumMod val="40000"/>
        <a:lumOff val="60000"/>
      </a:schemeClr>
    </a:solidFill>
    <a:scene3d>
      <a:camera prst="orthographicFront"/>
      <a:lightRig rig="threePt" dir="t"/>
    </a:scene3d>
    <a:sp3d>
      <a:bevelT/>
      <a:bevelB/>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1114425</xdr:colOff>
      <xdr:row>12</xdr:row>
      <xdr:rowOff>0</xdr:rowOff>
    </xdr:from>
    <xdr:to>
      <xdr:col>15</xdr:col>
      <xdr:colOff>238125</xdr:colOff>
      <xdr:row>26</xdr:row>
      <xdr:rowOff>66676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0.02763</cdr:x>
      <cdr:y>0.42489</cdr:y>
    </cdr:from>
    <cdr:to>
      <cdr:x>0.08981</cdr:x>
      <cdr:y>0.60994</cdr:y>
    </cdr:to>
    <cdr:sp macro="" textlink="">
      <cdr:nvSpPr>
        <cdr:cNvPr id="2" name="Rectangle 1"/>
        <cdr:cNvSpPr/>
      </cdr:nvSpPr>
      <cdr:spPr>
        <a:xfrm xmlns:a="http://schemas.openxmlformats.org/drawingml/2006/main" rot="16200000">
          <a:off x="-7512" y="1681596"/>
          <a:ext cx="662738" cy="34292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ar-IQ" sz="900" b="1">
              <a:solidFill>
                <a:sysClr val="windowText" lastClr="000000"/>
              </a:solidFill>
            </a:rPr>
            <a:t>الف م³/يوم</a:t>
          </a:r>
        </a:p>
      </cdr:txBody>
    </cdr:sp>
  </cdr:relSizeAnchor>
</c:userShapes>
</file>

<file path=xl/drawings/drawing3.xml><?xml version="1.0" encoding="utf-8"?>
<xdr:wsDr xmlns:xdr="http://schemas.openxmlformats.org/drawingml/2006/spreadsheetDrawing" xmlns:a="http://schemas.openxmlformats.org/drawingml/2006/main">
  <xdr:twoCellAnchor>
    <xdr:from>
      <xdr:col>23</xdr:col>
      <xdr:colOff>536863</xdr:colOff>
      <xdr:row>22</xdr:row>
      <xdr:rowOff>21213</xdr:rowOff>
    </xdr:from>
    <xdr:to>
      <xdr:col>30</xdr:col>
      <xdr:colOff>363680</xdr:colOff>
      <xdr:row>39</xdr:row>
      <xdr:rowOff>64942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N20"/>
  <sheetViews>
    <sheetView rightToLeft="1" view="pageBreakPreview" zoomScaleSheetLayoutView="100" workbookViewId="0">
      <selection activeCell="D8" sqref="D8"/>
    </sheetView>
  </sheetViews>
  <sheetFormatPr defaultRowHeight="20.100000000000001" customHeight="1" x14ac:dyDescent="0.65"/>
  <cols>
    <col min="1" max="1" width="22.85546875" style="6" customWidth="1"/>
    <col min="2" max="2" width="12.7109375" style="6" customWidth="1"/>
    <col min="3" max="5" width="11.7109375" style="6" customWidth="1"/>
    <col min="6" max="6" width="1" style="6" customWidth="1"/>
    <col min="7" max="9" width="12.28515625" style="6" customWidth="1"/>
    <col min="10" max="16" width="9.140625" style="8"/>
    <col min="17" max="17" width="9.140625" style="8" customWidth="1"/>
    <col min="18" max="66" width="9.140625" style="8"/>
    <col min="67" max="16384" width="9.140625" style="6"/>
  </cols>
  <sheetData>
    <row r="1" spans="1:66" s="41" customFormat="1" ht="33.75" customHeight="1" x14ac:dyDescent="0.65">
      <c r="A1" s="392" t="s">
        <v>185</v>
      </c>
      <c r="B1" s="393"/>
      <c r="C1" s="393"/>
      <c r="D1" s="393"/>
      <c r="E1" s="393"/>
      <c r="F1" s="393"/>
      <c r="G1" s="393"/>
      <c r="H1" s="393"/>
      <c r="I1" s="393"/>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row>
    <row r="2" spans="1:66" s="332" customFormat="1" ht="28.5" customHeight="1" thickBot="1" x14ac:dyDescent="0.7">
      <c r="A2" s="390" t="s">
        <v>133</v>
      </c>
      <c r="B2" s="391"/>
      <c r="C2" s="391"/>
      <c r="D2" s="391"/>
      <c r="E2" s="391"/>
      <c r="F2" s="391"/>
      <c r="G2" s="391"/>
      <c r="H2" s="391"/>
      <c r="I2" s="39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c r="BN2" s="331"/>
    </row>
    <row r="3" spans="1:66" ht="28.5" customHeight="1" thickTop="1" x14ac:dyDescent="0.65">
      <c r="A3" s="399" t="s">
        <v>3</v>
      </c>
      <c r="B3" s="399" t="s">
        <v>88</v>
      </c>
      <c r="C3" s="401" t="s">
        <v>146</v>
      </c>
      <c r="D3" s="401"/>
      <c r="E3" s="401"/>
      <c r="F3" s="173"/>
      <c r="G3" s="401" t="s">
        <v>22</v>
      </c>
      <c r="H3" s="401"/>
      <c r="I3" s="401"/>
      <c r="M3" s="398"/>
      <c r="N3" s="398"/>
      <c r="O3" s="398"/>
      <c r="P3" s="398"/>
    </row>
    <row r="4" spans="1:66" ht="28.5" customHeight="1" x14ac:dyDescent="0.65">
      <c r="A4" s="400"/>
      <c r="B4" s="400"/>
      <c r="C4" s="164" t="s">
        <v>124</v>
      </c>
      <c r="D4" s="164" t="s">
        <v>153</v>
      </c>
      <c r="E4" s="164" t="s">
        <v>0</v>
      </c>
      <c r="F4" s="174"/>
      <c r="G4" s="164" t="s">
        <v>124</v>
      </c>
      <c r="H4" s="164" t="s">
        <v>125</v>
      </c>
      <c r="I4" s="164" t="s">
        <v>0</v>
      </c>
      <c r="M4" s="398"/>
      <c r="N4" s="32"/>
      <c r="O4" s="32"/>
      <c r="P4" s="32"/>
    </row>
    <row r="5" spans="1:66" s="7" customFormat="1" ht="30" customHeight="1" x14ac:dyDescent="0.6">
      <c r="A5" s="73" t="s">
        <v>16</v>
      </c>
      <c r="B5" s="180">
        <v>8</v>
      </c>
      <c r="C5" s="180">
        <v>12</v>
      </c>
      <c r="D5" s="180">
        <v>21</v>
      </c>
      <c r="E5" s="181">
        <f t="shared" ref="E5:E11" si="0">SUM(C5:D5)</f>
        <v>33</v>
      </c>
      <c r="F5" s="181"/>
      <c r="G5" s="25">
        <f>C5/E5*100</f>
        <v>36.363636363636367</v>
      </c>
      <c r="H5" s="182">
        <f>D5/E5*100</f>
        <v>63.636363636363633</v>
      </c>
      <c r="I5" s="182">
        <f t="shared" ref="I5:I11" si="1">SUM(G5:H5)</f>
        <v>100</v>
      </c>
      <c r="J5" s="9"/>
      <c r="K5" s="9"/>
      <c r="L5" s="9"/>
      <c r="M5" s="24"/>
      <c r="N5" s="24"/>
      <c r="O5" s="24"/>
      <c r="P5" s="24"/>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row>
    <row r="6" spans="1:66" s="7" customFormat="1" ht="30" customHeight="1" x14ac:dyDescent="0.6">
      <c r="A6" s="74" t="s">
        <v>28</v>
      </c>
      <c r="B6" s="183">
        <v>15</v>
      </c>
      <c r="C6" s="183">
        <v>64</v>
      </c>
      <c r="D6" s="183">
        <v>13</v>
      </c>
      <c r="E6" s="183">
        <f t="shared" si="0"/>
        <v>77</v>
      </c>
      <c r="F6" s="183"/>
      <c r="G6" s="184">
        <f t="shared" ref="G6:G11" si="2">C6/E6*100</f>
        <v>83.116883116883116</v>
      </c>
      <c r="H6" s="184">
        <f t="shared" ref="H6:H11" si="3">D6/E6*100</f>
        <v>16.883116883116884</v>
      </c>
      <c r="I6" s="184">
        <f t="shared" si="1"/>
        <v>100</v>
      </c>
      <c r="J6" s="11"/>
      <c r="K6" s="9"/>
      <c r="L6" s="9"/>
      <c r="M6" s="24"/>
      <c r="N6" s="24"/>
      <c r="O6" s="24"/>
      <c r="P6" s="24"/>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s="7" customFormat="1" ht="30" customHeight="1" x14ac:dyDescent="0.6">
      <c r="A7" s="74" t="s">
        <v>15</v>
      </c>
      <c r="B7" s="183">
        <v>2</v>
      </c>
      <c r="C7" s="183">
        <v>9</v>
      </c>
      <c r="D7" s="183">
        <v>9</v>
      </c>
      <c r="E7" s="183">
        <f t="shared" si="0"/>
        <v>18</v>
      </c>
      <c r="F7" s="183"/>
      <c r="G7" s="184">
        <f t="shared" si="2"/>
        <v>50</v>
      </c>
      <c r="H7" s="184">
        <f t="shared" si="3"/>
        <v>50</v>
      </c>
      <c r="I7" s="184">
        <f t="shared" si="1"/>
        <v>100</v>
      </c>
      <c r="J7" s="11"/>
      <c r="K7" s="9"/>
      <c r="L7" s="9"/>
      <c r="M7" s="24"/>
      <c r="N7" s="24"/>
      <c r="O7" s="24"/>
      <c r="P7" s="24"/>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row>
    <row r="8" spans="1:66" s="7" customFormat="1" ht="30" customHeight="1" x14ac:dyDescent="0.6">
      <c r="A8" s="74" t="s">
        <v>5</v>
      </c>
      <c r="B8" s="183">
        <v>1</v>
      </c>
      <c r="C8" s="185">
        <v>30</v>
      </c>
      <c r="D8" s="186">
        <v>7</v>
      </c>
      <c r="E8" s="183">
        <f t="shared" si="0"/>
        <v>37</v>
      </c>
      <c r="F8" s="183"/>
      <c r="G8" s="184">
        <f t="shared" si="2"/>
        <v>81.081081081081081</v>
      </c>
      <c r="H8" s="184">
        <f t="shared" si="3"/>
        <v>18.918918918918919</v>
      </c>
      <c r="I8" s="184">
        <f t="shared" si="1"/>
        <v>100</v>
      </c>
      <c r="J8" s="5"/>
      <c r="K8" s="9"/>
      <c r="L8" s="9"/>
      <c r="M8" s="24"/>
      <c r="N8" s="24"/>
      <c r="O8" s="18"/>
      <c r="P8" s="24"/>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row>
    <row r="9" spans="1:66" s="7" customFormat="1" ht="30" customHeight="1" x14ac:dyDescent="0.6">
      <c r="A9" s="75" t="s">
        <v>17</v>
      </c>
      <c r="B9" s="187">
        <v>3</v>
      </c>
      <c r="C9" s="187">
        <v>25</v>
      </c>
      <c r="D9" s="187">
        <v>20</v>
      </c>
      <c r="E9" s="188">
        <f t="shared" si="0"/>
        <v>45</v>
      </c>
      <c r="F9" s="188"/>
      <c r="G9" s="189">
        <f t="shared" si="2"/>
        <v>55.555555555555557</v>
      </c>
      <c r="H9" s="190">
        <f t="shared" si="3"/>
        <v>44.444444444444443</v>
      </c>
      <c r="I9" s="190">
        <f t="shared" si="1"/>
        <v>100</v>
      </c>
      <c r="J9" s="11"/>
      <c r="K9" s="9"/>
      <c r="L9" s="9"/>
      <c r="M9" s="24"/>
      <c r="N9" s="24"/>
      <c r="O9" s="24"/>
      <c r="P9" s="24"/>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row>
    <row r="10" spans="1:66" s="7" customFormat="1" ht="30" customHeight="1" x14ac:dyDescent="0.6">
      <c r="A10" s="207" t="s">
        <v>9</v>
      </c>
      <c r="B10" s="208">
        <v>13</v>
      </c>
      <c r="C10" s="208">
        <v>15</v>
      </c>
      <c r="D10" s="209">
        <v>0</v>
      </c>
      <c r="E10" s="208">
        <f t="shared" si="0"/>
        <v>15</v>
      </c>
      <c r="F10" s="208"/>
      <c r="G10" s="210">
        <f t="shared" si="2"/>
        <v>100</v>
      </c>
      <c r="H10" s="210">
        <f t="shared" si="3"/>
        <v>0</v>
      </c>
      <c r="I10" s="210">
        <f t="shared" si="1"/>
        <v>100</v>
      </c>
      <c r="J10" s="19"/>
      <c r="K10" s="9"/>
      <c r="L10" s="9"/>
      <c r="M10" s="24"/>
      <c r="N10" s="24"/>
      <c r="O10" s="18"/>
      <c r="P10" s="24"/>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row>
    <row r="11" spans="1:66" s="7" customFormat="1" ht="30" customHeight="1" thickBot="1" x14ac:dyDescent="0.65">
      <c r="A11" s="203" t="s">
        <v>21</v>
      </c>
      <c r="B11" s="204">
        <f>SUM(B5:B10)</f>
        <v>42</v>
      </c>
      <c r="C11" s="204">
        <f>SUM(C5:C10)</f>
        <v>155</v>
      </c>
      <c r="D11" s="205">
        <f>SUM(D5:D10)</f>
        <v>70</v>
      </c>
      <c r="E11" s="204">
        <f t="shared" si="0"/>
        <v>225</v>
      </c>
      <c r="F11" s="204"/>
      <c r="G11" s="206">
        <f t="shared" si="2"/>
        <v>68.888888888888886</v>
      </c>
      <c r="H11" s="206">
        <f t="shared" si="3"/>
        <v>31.111111111111111</v>
      </c>
      <c r="I11" s="206">
        <f t="shared" si="1"/>
        <v>100</v>
      </c>
      <c r="J11" s="11"/>
      <c r="K11" s="9"/>
      <c r="L11" s="9"/>
      <c r="M11" s="24"/>
      <c r="N11" s="24"/>
      <c r="O11" s="18"/>
      <c r="P11" s="24"/>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row>
    <row r="12" spans="1:66" s="7" customFormat="1" ht="7.5" customHeight="1" thickTop="1" x14ac:dyDescent="0.6">
      <c r="A12" s="5"/>
      <c r="B12" s="21"/>
      <c r="C12" s="21"/>
      <c r="D12" s="22"/>
      <c r="E12" s="21"/>
      <c r="F12" s="21"/>
      <c r="G12" s="18"/>
      <c r="H12" s="18"/>
      <c r="I12" s="18"/>
      <c r="J12" s="21"/>
      <c r="K12" s="9"/>
      <c r="L12" s="9"/>
      <c r="M12" s="21"/>
      <c r="N12" s="21"/>
      <c r="O12" s="18"/>
      <c r="P12" s="21"/>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row>
    <row r="13" spans="1:66" s="41" customFormat="1" ht="27" customHeight="1" x14ac:dyDescent="0.65">
      <c r="A13" s="395" t="s">
        <v>186</v>
      </c>
      <c r="B13" s="395"/>
      <c r="C13" s="395"/>
      <c r="D13" s="395"/>
      <c r="E13" s="395"/>
      <c r="F13" s="395"/>
      <c r="G13" s="395"/>
      <c r="H13" s="395"/>
      <c r="I13" s="395"/>
      <c r="J13" s="45"/>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row>
    <row r="14" spans="1:66" s="44" customFormat="1" ht="13.5" customHeight="1" x14ac:dyDescent="0.65">
      <c r="A14" s="395" t="s">
        <v>167</v>
      </c>
      <c r="B14" s="395"/>
      <c r="C14" s="395"/>
      <c r="D14" s="395"/>
      <c r="E14" s="395"/>
      <c r="F14" s="395"/>
      <c r="G14" s="395"/>
      <c r="H14" s="395"/>
      <c r="I14" s="395"/>
      <c r="J14" s="42"/>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row>
    <row r="15" spans="1:66" s="41" customFormat="1" ht="48.75" customHeight="1" x14ac:dyDescent="0.65">
      <c r="A15" s="396" t="s">
        <v>27</v>
      </c>
      <c r="B15" s="396"/>
      <c r="C15" s="396"/>
      <c r="D15" s="396"/>
      <c r="E15" s="396"/>
      <c r="F15" s="396"/>
      <c r="G15" s="396"/>
      <c r="H15" s="396"/>
      <c r="I15" s="396"/>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row>
    <row r="16" spans="1:66" ht="21" customHeight="1" x14ac:dyDescent="0.65">
      <c r="A16" s="28"/>
      <c r="B16" s="28"/>
      <c r="C16" s="28"/>
      <c r="D16" s="28"/>
      <c r="E16" s="28"/>
      <c r="F16" s="28"/>
      <c r="G16" s="28"/>
      <c r="H16" s="28"/>
      <c r="I16" s="28"/>
    </row>
    <row r="17" spans="1:15" ht="21" customHeight="1" x14ac:dyDescent="0.65">
      <c r="A17" s="28"/>
      <c r="B17" s="28"/>
      <c r="C17" s="28"/>
      <c r="D17" s="28"/>
      <c r="E17" s="28"/>
      <c r="F17" s="28"/>
      <c r="G17" s="28"/>
      <c r="H17" s="28"/>
      <c r="I17" s="28"/>
    </row>
    <row r="18" spans="1:15" ht="8.25" customHeight="1" x14ac:dyDescent="0.65">
      <c r="A18" s="28"/>
      <c r="B18" s="28"/>
      <c r="C18" s="28"/>
      <c r="D18" s="28"/>
      <c r="E18" s="28"/>
      <c r="F18" s="28"/>
      <c r="G18" s="28"/>
      <c r="H18" s="28"/>
      <c r="I18" s="28"/>
    </row>
    <row r="19" spans="1:15" ht="27" customHeight="1" x14ac:dyDescent="0.65">
      <c r="A19" s="394"/>
      <c r="B19" s="394"/>
      <c r="C19" s="394"/>
      <c r="D19" s="394"/>
      <c r="E19" s="394"/>
      <c r="F19" s="394"/>
      <c r="G19" s="394"/>
      <c r="H19" s="394"/>
      <c r="I19" s="394"/>
    </row>
    <row r="20" spans="1:15" ht="24.75" customHeight="1" x14ac:dyDescent="0.65">
      <c r="A20" s="397" t="s">
        <v>26</v>
      </c>
      <c r="B20" s="397"/>
      <c r="C20" s="402">
        <v>13</v>
      </c>
      <c r="D20" s="402"/>
      <c r="E20" s="402"/>
      <c r="F20" s="34"/>
      <c r="G20" s="34"/>
      <c r="H20" s="34"/>
      <c r="I20" s="34"/>
      <c r="J20" s="13"/>
      <c r="K20" s="13"/>
      <c r="L20" s="13"/>
      <c r="M20" s="13"/>
      <c r="N20" s="13"/>
      <c r="O20" s="13"/>
    </row>
  </sheetData>
  <mergeCells count="14">
    <mergeCell ref="A20:B20"/>
    <mergeCell ref="M3:M4"/>
    <mergeCell ref="N3:P3"/>
    <mergeCell ref="A3:A4"/>
    <mergeCell ref="B3:B4"/>
    <mergeCell ref="C3:E3"/>
    <mergeCell ref="G3:I3"/>
    <mergeCell ref="C20:E20"/>
    <mergeCell ref="A14:I14"/>
    <mergeCell ref="A2:I2"/>
    <mergeCell ref="A1:I1"/>
    <mergeCell ref="A19:I19"/>
    <mergeCell ref="A13:I13"/>
    <mergeCell ref="A15:I15"/>
  </mergeCells>
  <phoneticPr fontId="12" type="noConversion"/>
  <printOptions horizontalCentered="1"/>
  <pageMargins left="0.74803149606299213" right="0.74803149606299213" top="0.59055118110236227" bottom="0.19685039370078741"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25"/>
  <sheetViews>
    <sheetView rightToLeft="1" view="pageBreakPreview" topLeftCell="A7" zoomScaleSheetLayoutView="100" workbookViewId="0">
      <selection activeCell="Y3" sqref="Y3"/>
    </sheetView>
  </sheetViews>
  <sheetFormatPr defaultRowHeight="14.25" x14ac:dyDescent="0.2"/>
  <cols>
    <col min="1" max="1" width="9.140625" style="52"/>
    <col min="2" max="2" width="13.42578125" style="52" customWidth="1"/>
    <col min="3" max="3" width="12.28515625" style="52" customWidth="1"/>
    <col min="4" max="4" width="0.85546875" style="52" customWidth="1"/>
    <col min="5" max="5" width="7" style="52" customWidth="1"/>
    <col min="6" max="6" width="8.42578125" style="52" customWidth="1"/>
    <col min="7" max="7" width="6.7109375" style="52" customWidth="1"/>
    <col min="8" max="8" width="8" style="52" customWidth="1"/>
    <col min="9" max="9" width="6.28515625" style="52" hidden="1" customWidth="1"/>
    <col min="10" max="10" width="1" style="52" customWidth="1"/>
    <col min="11" max="11" width="7.140625" style="52" customWidth="1"/>
    <col min="12" max="12" width="8.85546875" style="52" customWidth="1"/>
    <col min="13" max="13" width="9" style="52" customWidth="1"/>
    <col min="14" max="14" width="8.85546875" style="52" customWidth="1"/>
    <col min="15" max="15" width="9.140625" style="52" hidden="1" customWidth="1"/>
    <col min="16" max="18" width="9.140625" style="52"/>
    <col min="19" max="19" width="1.5703125" style="52" customWidth="1"/>
    <col min="20" max="24" width="9.140625" style="52"/>
    <col min="25" max="25" width="1.85546875" style="52" customWidth="1"/>
    <col min="26" max="16384" width="9.140625" style="52"/>
  </cols>
  <sheetData>
    <row r="1" spans="1:28" ht="20.25" customHeight="1" x14ac:dyDescent="0.2">
      <c r="B1" s="435" t="s">
        <v>171</v>
      </c>
      <c r="C1" s="436"/>
      <c r="D1" s="436"/>
      <c r="E1" s="436"/>
      <c r="F1" s="436"/>
      <c r="G1" s="436"/>
      <c r="H1" s="436"/>
      <c r="I1" s="436"/>
      <c r="J1" s="436"/>
      <c r="K1" s="436"/>
      <c r="L1" s="436"/>
      <c r="M1" s="436"/>
      <c r="N1" s="436"/>
      <c r="O1" s="436"/>
      <c r="P1" s="436"/>
    </row>
    <row r="2" spans="1:28" ht="16.5" thickBot="1" x14ac:dyDescent="0.25">
      <c r="B2" s="437" t="s">
        <v>140</v>
      </c>
      <c r="C2" s="437"/>
      <c r="D2" s="437"/>
      <c r="E2" s="437"/>
      <c r="F2" s="437"/>
      <c r="G2" s="437"/>
      <c r="H2" s="437"/>
      <c r="I2" s="437"/>
      <c r="J2" s="437"/>
      <c r="K2" s="160"/>
      <c r="L2" s="160"/>
      <c r="M2" s="160"/>
      <c r="N2" s="160"/>
      <c r="O2" s="160"/>
      <c r="P2" s="107"/>
    </row>
    <row r="3" spans="1:28" ht="28.5" customHeight="1" thickTop="1" x14ac:dyDescent="0.2">
      <c r="B3" s="438" t="s">
        <v>34</v>
      </c>
      <c r="C3" s="438" t="s">
        <v>98</v>
      </c>
      <c r="D3" s="441" t="s">
        <v>96</v>
      </c>
      <c r="E3" s="441"/>
      <c r="F3" s="441"/>
      <c r="G3" s="441"/>
      <c r="H3" s="441"/>
      <c r="I3" s="441"/>
      <c r="J3" s="441"/>
      <c r="K3" s="441" t="s">
        <v>97</v>
      </c>
      <c r="L3" s="441"/>
      <c r="M3" s="441"/>
      <c r="N3" s="441"/>
      <c r="O3" s="441"/>
      <c r="P3" s="441"/>
      <c r="T3" s="456"/>
      <c r="U3" s="457"/>
      <c r="Z3" s="457"/>
      <c r="AA3" s="457"/>
      <c r="AB3" s="457"/>
    </row>
    <row r="4" spans="1:28" ht="23.25" customHeight="1" x14ac:dyDescent="0.2">
      <c r="B4" s="440"/>
      <c r="C4" s="440"/>
      <c r="D4" s="170"/>
      <c r="E4" s="157" t="s">
        <v>41</v>
      </c>
      <c r="F4" s="157" t="s">
        <v>42</v>
      </c>
      <c r="G4" s="157" t="s">
        <v>43</v>
      </c>
      <c r="H4" s="157" t="s">
        <v>44</v>
      </c>
      <c r="I4" s="157" t="s">
        <v>45</v>
      </c>
      <c r="J4" s="171"/>
      <c r="K4" s="157" t="s">
        <v>41</v>
      </c>
      <c r="L4" s="157" t="s">
        <v>42</v>
      </c>
      <c r="M4" s="157" t="s">
        <v>43</v>
      </c>
      <c r="N4" s="157" t="s">
        <v>44</v>
      </c>
      <c r="O4" s="157" t="s">
        <v>45</v>
      </c>
      <c r="P4" s="158" t="s">
        <v>0</v>
      </c>
    </row>
    <row r="5" spans="1:28" s="244" customFormat="1" ht="21.75" customHeight="1" x14ac:dyDescent="0.2">
      <c r="A5" s="343" t="s">
        <v>169</v>
      </c>
      <c r="B5" s="255" t="s">
        <v>49</v>
      </c>
      <c r="C5" s="261">
        <v>8</v>
      </c>
      <c r="D5" s="257"/>
      <c r="E5" s="256">
        <v>0</v>
      </c>
      <c r="F5" s="256">
        <v>6</v>
      </c>
      <c r="G5" s="256">
        <v>0</v>
      </c>
      <c r="H5" s="261">
        <v>2</v>
      </c>
      <c r="I5" s="256">
        <v>0</v>
      </c>
      <c r="J5" s="274"/>
      <c r="K5" s="259">
        <f>E5/C5*100</f>
        <v>0</v>
      </c>
      <c r="L5" s="259">
        <f>F5/C5*100</f>
        <v>75</v>
      </c>
      <c r="M5" s="259">
        <f>G5/C5*100</f>
        <v>0</v>
      </c>
      <c r="N5" s="259">
        <f>H5/C5*100</f>
        <v>25</v>
      </c>
      <c r="O5" s="259">
        <f>I5/C5*100</f>
        <v>0</v>
      </c>
      <c r="P5" s="258">
        <f t="shared" ref="P5:P20" si="0">SUM(K5:O5)</f>
        <v>100</v>
      </c>
    </row>
    <row r="6" spans="1:28" s="244" customFormat="1" ht="21.75" customHeight="1" x14ac:dyDescent="0.2">
      <c r="A6" s="343" t="s">
        <v>169</v>
      </c>
      <c r="B6" s="262" t="s">
        <v>50</v>
      </c>
      <c r="C6" s="261">
        <v>5</v>
      </c>
      <c r="D6" s="263"/>
      <c r="E6" s="256">
        <v>0</v>
      </c>
      <c r="F6" s="256">
        <v>1</v>
      </c>
      <c r="G6" s="256">
        <v>0</v>
      </c>
      <c r="H6" s="261">
        <v>4</v>
      </c>
      <c r="I6" s="256">
        <v>0</v>
      </c>
      <c r="J6" s="274"/>
      <c r="K6" s="259">
        <f>E6/C6*100</f>
        <v>0</v>
      </c>
      <c r="L6" s="259">
        <f>F6/C6*100</f>
        <v>20</v>
      </c>
      <c r="M6" s="259">
        <f>G6/C6*100</f>
        <v>0</v>
      </c>
      <c r="N6" s="259">
        <f>H6/C6*100</f>
        <v>80</v>
      </c>
      <c r="O6" s="259">
        <f>I6/C6*100</f>
        <v>0</v>
      </c>
      <c r="P6" s="258">
        <f t="shared" si="0"/>
        <v>100</v>
      </c>
    </row>
    <row r="7" spans="1:28" s="244" customFormat="1" ht="21.75" customHeight="1" x14ac:dyDescent="0.2">
      <c r="A7" s="343" t="s">
        <v>169</v>
      </c>
      <c r="B7" s="262" t="s">
        <v>51</v>
      </c>
      <c r="C7" s="261">
        <v>11</v>
      </c>
      <c r="D7" s="263"/>
      <c r="E7" s="256">
        <v>0</v>
      </c>
      <c r="F7" s="256">
        <v>10</v>
      </c>
      <c r="G7" s="256">
        <v>0</v>
      </c>
      <c r="H7" s="256">
        <v>1</v>
      </c>
      <c r="I7" s="256">
        <v>0</v>
      </c>
      <c r="J7" s="274"/>
      <c r="K7" s="259">
        <f t="shared" ref="K7:K19" si="1">E7/C7*100</f>
        <v>0</v>
      </c>
      <c r="L7" s="259">
        <f t="shared" ref="L7:L19" si="2">F7/C7*100</f>
        <v>90.909090909090907</v>
      </c>
      <c r="M7" s="259">
        <f t="shared" ref="M7:M19" si="3">G7/C7*100</f>
        <v>0</v>
      </c>
      <c r="N7" s="259">
        <f t="shared" ref="N7:N19" si="4">H7/C7*100</f>
        <v>9.0909090909090917</v>
      </c>
      <c r="O7" s="259">
        <f t="shared" ref="O7:O19" si="5">I7/C7*100</f>
        <v>0</v>
      </c>
      <c r="P7" s="259">
        <f t="shared" si="0"/>
        <v>100</v>
      </c>
    </row>
    <row r="8" spans="1:28" s="249" customFormat="1" ht="21.75" customHeight="1" x14ac:dyDescent="0.2">
      <c r="A8" s="346" t="s">
        <v>169</v>
      </c>
      <c r="B8" s="262" t="s">
        <v>52</v>
      </c>
      <c r="C8" s="261">
        <v>10</v>
      </c>
      <c r="D8" s="275"/>
      <c r="E8" s="264">
        <v>1</v>
      </c>
      <c r="F8" s="264">
        <v>3</v>
      </c>
      <c r="G8" s="264">
        <v>1</v>
      </c>
      <c r="H8" s="264">
        <v>5</v>
      </c>
      <c r="I8" s="264">
        <v>0</v>
      </c>
      <c r="J8" s="276"/>
      <c r="K8" s="259">
        <f t="shared" si="1"/>
        <v>10</v>
      </c>
      <c r="L8" s="259">
        <f t="shared" si="2"/>
        <v>30</v>
      </c>
      <c r="M8" s="259">
        <f t="shared" si="3"/>
        <v>10</v>
      </c>
      <c r="N8" s="259">
        <f t="shared" si="4"/>
        <v>50</v>
      </c>
      <c r="O8" s="259">
        <f t="shared" si="5"/>
        <v>0</v>
      </c>
      <c r="P8" s="259">
        <f t="shared" si="0"/>
        <v>100</v>
      </c>
      <c r="T8" s="250"/>
    </row>
    <row r="9" spans="1:28" s="249" customFormat="1" ht="21.75" customHeight="1" x14ac:dyDescent="0.2">
      <c r="A9" s="346" t="s">
        <v>169</v>
      </c>
      <c r="B9" s="262" t="s">
        <v>53</v>
      </c>
      <c r="C9" s="261">
        <v>5</v>
      </c>
      <c r="D9" s="263"/>
      <c r="E9" s="256">
        <v>0</v>
      </c>
      <c r="F9" s="256">
        <v>3</v>
      </c>
      <c r="G9" s="256">
        <v>2</v>
      </c>
      <c r="H9" s="256">
        <v>0</v>
      </c>
      <c r="I9" s="256">
        <v>0</v>
      </c>
      <c r="J9" s="274"/>
      <c r="K9" s="259">
        <f t="shared" si="1"/>
        <v>0</v>
      </c>
      <c r="L9" s="259">
        <f t="shared" si="2"/>
        <v>60</v>
      </c>
      <c r="M9" s="259">
        <f t="shared" si="3"/>
        <v>40</v>
      </c>
      <c r="N9" s="259">
        <f t="shared" si="4"/>
        <v>0</v>
      </c>
      <c r="O9" s="259">
        <f t="shared" si="5"/>
        <v>0</v>
      </c>
      <c r="P9" s="259">
        <f t="shared" si="0"/>
        <v>100</v>
      </c>
    </row>
    <row r="10" spans="1:28" s="244" customFormat="1" ht="21.75" customHeight="1" x14ac:dyDescent="0.2">
      <c r="A10" s="343" t="s">
        <v>169</v>
      </c>
      <c r="B10" s="262" t="s">
        <v>54</v>
      </c>
      <c r="C10" s="261">
        <v>10</v>
      </c>
      <c r="D10" s="263"/>
      <c r="E10" s="256">
        <v>0</v>
      </c>
      <c r="F10" s="256">
        <v>7</v>
      </c>
      <c r="G10" s="256">
        <v>0</v>
      </c>
      <c r="H10" s="261">
        <v>3</v>
      </c>
      <c r="I10" s="256">
        <v>0</v>
      </c>
      <c r="J10" s="274"/>
      <c r="K10" s="259">
        <f t="shared" si="1"/>
        <v>0</v>
      </c>
      <c r="L10" s="259">
        <f t="shared" si="2"/>
        <v>70</v>
      </c>
      <c r="M10" s="259">
        <f t="shared" si="3"/>
        <v>0</v>
      </c>
      <c r="N10" s="259">
        <f t="shared" si="4"/>
        <v>30</v>
      </c>
      <c r="O10" s="259">
        <f t="shared" si="5"/>
        <v>0</v>
      </c>
      <c r="P10" s="259">
        <f t="shared" si="0"/>
        <v>100</v>
      </c>
    </row>
    <row r="11" spans="1:28" s="244" customFormat="1" ht="21.75" customHeight="1" x14ac:dyDescent="0.2">
      <c r="A11" s="343" t="s">
        <v>169</v>
      </c>
      <c r="B11" s="262" t="s">
        <v>55</v>
      </c>
      <c r="C11" s="261">
        <v>3</v>
      </c>
      <c r="D11" s="263"/>
      <c r="E11" s="256">
        <v>0</v>
      </c>
      <c r="F11" s="256">
        <v>3</v>
      </c>
      <c r="G11" s="256">
        <v>0</v>
      </c>
      <c r="H11" s="256">
        <v>0</v>
      </c>
      <c r="I11" s="256">
        <v>0</v>
      </c>
      <c r="J11" s="274"/>
      <c r="K11" s="259">
        <f t="shared" si="1"/>
        <v>0</v>
      </c>
      <c r="L11" s="259">
        <f t="shared" si="2"/>
        <v>100</v>
      </c>
      <c r="M11" s="259">
        <f t="shared" si="3"/>
        <v>0</v>
      </c>
      <c r="N11" s="259">
        <f t="shared" si="4"/>
        <v>0</v>
      </c>
      <c r="O11" s="259">
        <f t="shared" si="5"/>
        <v>0</v>
      </c>
      <c r="P11" s="259">
        <f t="shared" si="0"/>
        <v>100</v>
      </c>
    </row>
    <row r="12" spans="1:28" s="244" customFormat="1" ht="21.75" customHeight="1" x14ac:dyDescent="0.2">
      <c r="A12" s="343" t="s">
        <v>169</v>
      </c>
      <c r="B12" s="262" t="s">
        <v>56</v>
      </c>
      <c r="C12" s="261">
        <v>4</v>
      </c>
      <c r="D12" s="263"/>
      <c r="E12" s="256">
        <v>0</v>
      </c>
      <c r="F12" s="256">
        <v>4</v>
      </c>
      <c r="G12" s="256">
        <v>0</v>
      </c>
      <c r="H12" s="256">
        <v>0</v>
      </c>
      <c r="I12" s="256">
        <v>0</v>
      </c>
      <c r="J12" s="274"/>
      <c r="K12" s="259">
        <f t="shared" si="1"/>
        <v>0</v>
      </c>
      <c r="L12" s="259">
        <f t="shared" si="2"/>
        <v>100</v>
      </c>
      <c r="M12" s="259">
        <f t="shared" si="3"/>
        <v>0</v>
      </c>
      <c r="N12" s="259">
        <f t="shared" si="4"/>
        <v>0</v>
      </c>
      <c r="O12" s="259">
        <f t="shared" si="5"/>
        <v>0</v>
      </c>
      <c r="P12" s="259">
        <f t="shared" si="0"/>
        <v>100</v>
      </c>
    </row>
    <row r="13" spans="1:28" s="244" customFormat="1" ht="21.75" customHeight="1" x14ac:dyDescent="0.2">
      <c r="A13" s="343" t="s">
        <v>169</v>
      </c>
      <c r="B13" s="262" t="s">
        <v>57</v>
      </c>
      <c r="C13" s="261">
        <v>8</v>
      </c>
      <c r="D13" s="263"/>
      <c r="E13" s="256">
        <v>3</v>
      </c>
      <c r="F13" s="256">
        <v>1</v>
      </c>
      <c r="G13" s="256">
        <v>0</v>
      </c>
      <c r="H13" s="261">
        <v>4</v>
      </c>
      <c r="I13" s="256">
        <v>0</v>
      </c>
      <c r="J13" s="274"/>
      <c r="K13" s="259">
        <f t="shared" si="1"/>
        <v>37.5</v>
      </c>
      <c r="L13" s="259">
        <f t="shared" si="2"/>
        <v>12.5</v>
      </c>
      <c r="M13" s="259">
        <f t="shared" si="3"/>
        <v>0</v>
      </c>
      <c r="N13" s="259">
        <f t="shared" si="4"/>
        <v>50</v>
      </c>
      <c r="O13" s="259">
        <f t="shared" si="5"/>
        <v>0</v>
      </c>
      <c r="P13" s="259">
        <f t="shared" si="0"/>
        <v>100</v>
      </c>
    </row>
    <row r="14" spans="1:28" s="244" customFormat="1" ht="21.75" customHeight="1" x14ac:dyDescent="0.2">
      <c r="A14" s="343" t="s">
        <v>169</v>
      </c>
      <c r="B14" s="262" t="s">
        <v>58</v>
      </c>
      <c r="C14" s="261">
        <v>4</v>
      </c>
      <c r="D14" s="263"/>
      <c r="E14" s="256">
        <v>0</v>
      </c>
      <c r="F14" s="256">
        <v>2</v>
      </c>
      <c r="G14" s="256">
        <v>0</v>
      </c>
      <c r="H14" s="261">
        <v>2</v>
      </c>
      <c r="I14" s="256">
        <v>0</v>
      </c>
      <c r="J14" s="274"/>
      <c r="K14" s="259">
        <f t="shared" si="1"/>
        <v>0</v>
      </c>
      <c r="L14" s="259">
        <f t="shared" si="2"/>
        <v>50</v>
      </c>
      <c r="M14" s="259">
        <f t="shared" si="3"/>
        <v>0</v>
      </c>
      <c r="N14" s="259">
        <f t="shared" si="4"/>
        <v>50</v>
      </c>
      <c r="O14" s="259">
        <f t="shared" si="5"/>
        <v>0</v>
      </c>
      <c r="P14" s="259">
        <f t="shared" si="0"/>
        <v>100</v>
      </c>
    </row>
    <row r="15" spans="1:28" s="244" customFormat="1" ht="21.75" customHeight="1" x14ac:dyDescent="0.2">
      <c r="A15" s="343" t="s">
        <v>169</v>
      </c>
      <c r="B15" s="262" t="s">
        <v>59</v>
      </c>
      <c r="C15" s="261">
        <v>8</v>
      </c>
      <c r="D15" s="263"/>
      <c r="E15" s="256">
        <v>0</v>
      </c>
      <c r="F15" s="256">
        <v>7</v>
      </c>
      <c r="G15" s="256">
        <v>0</v>
      </c>
      <c r="H15" s="256">
        <v>1</v>
      </c>
      <c r="I15" s="256">
        <v>0</v>
      </c>
      <c r="J15" s="274"/>
      <c r="K15" s="259">
        <f t="shared" si="1"/>
        <v>0</v>
      </c>
      <c r="L15" s="259">
        <f t="shared" si="2"/>
        <v>87.5</v>
      </c>
      <c r="M15" s="259">
        <f t="shared" si="3"/>
        <v>0</v>
      </c>
      <c r="N15" s="259">
        <f t="shared" si="4"/>
        <v>12.5</v>
      </c>
      <c r="O15" s="259">
        <f t="shared" si="5"/>
        <v>0</v>
      </c>
      <c r="P15" s="259">
        <f t="shared" si="0"/>
        <v>100</v>
      </c>
    </row>
    <row r="16" spans="1:28" s="244" customFormat="1" ht="21.75" customHeight="1" x14ac:dyDescent="0.2">
      <c r="A16" s="343" t="s">
        <v>169</v>
      </c>
      <c r="B16" s="262" t="s">
        <v>60</v>
      </c>
      <c r="C16" s="261">
        <v>4</v>
      </c>
      <c r="D16" s="263"/>
      <c r="E16" s="256">
        <v>0</v>
      </c>
      <c r="F16" s="256">
        <v>4</v>
      </c>
      <c r="G16" s="256">
        <v>0</v>
      </c>
      <c r="H16" s="256">
        <v>0</v>
      </c>
      <c r="I16" s="256">
        <v>0</v>
      </c>
      <c r="J16" s="274"/>
      <c r="K16" s="259">
        <f t="shared" si="1"/>
        <v>0</v>
      </c>
      <c r="L16" s="259">
        <f t="shared" si="2"/>
        <v>100</v>
      </c>
      <c r="M16" s="259">
        <f t="shared" si="3"/>
        <v>0</v>
      </c>
      <c r="N16" s="259">
        <f t="shared" si="4"/>
        <v>0</v>
      </c>
      <c r="O16" s="259">
        <f t="shared" si="5"/>
        <v>0</v>
      </c>
      <c r="P16" s="259">
        <f t="shared" si="0"/>
        <v>100</v>
      </c>
    </row>
    <row r="17" spans="1:16" s="244" customFormat="1" ht="21.75" customHeight="1" x14ac:dyDescent="0.2">
      <c r="A17" s="343" t="s">
        <v>169</v>
      </c>
      <c r="B17" s="262" t="s">
        <v>61</v>
      </c>
      <c r="C17" s="261">
        <v>9</v>
      </c>
      <c r="D17" s="263"/>
      <c r="E17" s="256">
        <v>0</v>
      </c>
      <c r="F17" s="256">
        <v>1</v>
      </c>
      <c r="G17" s="256">
        <v>0</v>
      </c>
      <c r="H17" s="256">
        <v>8</v>
      </c>
      <c r="I17" s="256">
        <v>0</v>
      </c>
      <c r="J17" s="274"/>
      <c r="K17" s="259">
        <f t="shared" si="1"/>
        <v>0</v>
      </c>
      <c r="L17" s="259">
        <f t="shared" si="2"/>
        <v>11.111111111111111</v>
      </c>
      <c r="M17" s="259">
        <f t="shared" si="3"/>
        <v>0</v>
      </c>
      <c r="N17" s="259">
        <f t="shared" si="4"/>
        <v>88.888888888888886</v>
      </c>
      <c r="O17" s="259">
        <f t="shared" si="5"/>
        <v>0</v>
      </c>
      <c r="P17" s="259">
        <f t="shared" si="0"/>
        <v>100</v>
      </c>
    </row>
    <row r="18" spans="1:16" s="244" customFormat="1" ht="21.75" customHeight="1" x14ac:dyDescent="0.2">
      <c r="A18" s="343" t="s">
        <v>169</v>
      </c>
      <c r="B18" s="268" t="s">
        <v>62</v>
      </c>
      <c r="C18" s="261">
        <v>9</v>
      </c>
      <c r="D18" s="263"/>
      <c r="E18" s="256">
        <v>0</v>
      </c>
      <c r="F18" s="256">
        <v>8</v>
      </c>
      <c r="G18" s="256">
        <v>0</v>
      </c>
      <c r="H18" s="256">
        <v>1</v>
      </c>
      <c r="I18" s="256">
        <v>0</v>
      </c>
      <c r="J18" s="274"/>
      <c r="K18" s="259">
        <f t="shared" si="1"/>
        <v>0</v>
      </c>
      <c r="L18" s="259">
        <f t="shared" si="2"/>
        <v>88.888888888888886</v>
      </c>
      <c r="M18" s="259">
        <f t="shared" si="3"/>
        <v>0</v>
      </c>
      <c r="N18" s="259">
        <f t="shared" si="4"/>
        <v>11.111111111111111</v>
      </c>
      <c r="O18" s="259">
        <f t="shared" si="5"/>
        <v>0</v>
      </c>
      <c r="P18" s="259">
        <f t="shared" si="0"/>
        <v>100</v>
      </c>
    </row>
    <row r="19" spans="1:16" s="244" customFormat="1" ht="21.75" customHeight="1" x14ac:dyDescent="0.2">
      <c r="A19" s="343" t="s">
        <v>169</v>
      </c>
      <c r="B19" s="268" t="s">
        <v>63</v>
      </c>
      <c r="C19" s="271">
        <v>5</v>
      </c>
      <c r="D19" s="272"/>
      <c r="E19" s="270">
        <v>3</v>
      </c>
      <c r="F19" s="256">
        <v>0</v>
      </c>
      <c r="G19" s="256">
        <v>0</v>
      </c>
      <c r="H19" s="271">
        <v>2</v>
      </c>
      <c r="I19" s="256">
        <v>0</v>
      </c>
      <c r="J19" s="277"/>
      <c r="K19" s="278">
        <f t="shared" si="1"/>
        <v>60</v>
      </c>
      <c r="L19" s="278">
        <f t="shared" si="2"/>
        <v>0</v>
      </c>
      <c r="M19" s="278">
        <f t="shared" si="3"/>
        <v>0</v>
      </c>
      <c r="N19" s="278">
        <f t="shared" si="4"/>
        <v>40</v>
      </c>
      <c r="O19" s="278">
        <f t="shared" si="5"/>
        <v>0</v>
      </c>
      <c r="P19" s="259">
        <f t="shared" si="0"/>
        <v>100</v>
      </c>
    </row>
    <row r="20" spans="1:16" ht="21.75" customHeight="1" thickBot="1" x14ac:dyDescent="0.25">
      <c r="A20" s="345" t="s">
        <v>169</v>
      </c>
      <c r="B20" s="153" t="s">
        <v>94</v>
      </c>
      <c r="C20" s="154">
        <f>SUM(C5:C19)</f>
        <v>103</v>
      </c>
      <c r="D20" s="159"/>
      <c r="E20" s="159">
        <f>SUM(E5:E19)</f>
        <v>7</v>
      </c>
      <c r="F20" s="159">
        <f>SUM(F5:F19)</f>
        <v>60</v>
      </c>
      <c r="G20" s="159">
        <f>SUM(G5:G19)</f>
        <v>3</v>
      </c>
      <c r="H20" s="154">
        <f>SUM(H5:H19)</f>
        <v>33</v>
      </c>
      <c r="I20" s="159">
        <f>SUM(I5:I19)</f>
        <v>0</v>
      </c>
      <c r="J20" s="156"/>
      <c r="K20" s="155">
        <f>E20/$C$20*100</f>
        <v>6.7961165048543686</v>
      </c>
      <c r="L20" s="155">
        <f t="shared" ref="L20:O20" si="6">F20/$C$20*100</f>
        <v>58.252427184466015</v>
      </c>
      <c r="M20" s="155">
        <f t="shared" si="6"/>
        <v>2.912621359223301</v>
      </c>
      <c r="N20" s="155">
        <f t="shared" si="6"/>
        <v>32.038834951456316</v>
      </c>
      <c r="O20" s="155">
        <f t="shared" si="6"/>
        <v>0</v>
      </c>
      <c r="P20" s="156">
        <f t="shared" si="0"/>
        <v>100</v>
      </c>
    </row>
    <row r="21" spans="1:16" ht="7.5" customHeight="1" thickTop="1" x14ac:dyDescent="0.2">
      <c r="B21" s="92"/>
      <c r="C21" s="92"/>
      <c r="D21" s="92"/>
      <c r="E21" s="92"/>
      <c r="F21" s="92"/>
      <c r="G21" s="92"/>
      <c r="H21" s="92"/>
      <c r="I21" s="92"/>
      <c r="J21" s="92"/>
      <c r="K21" s="63"/>
      <c r="L21" s="63"/>
      <c r="M21" s="63"/>
      <c r="N21" s="63"/>
      <c r="O21" s="63"/>
    </row>
    <row r="22" spans="1:16" ht="20.25" customHeight="1" x14ac:dyDescent="0.2">
      <c r="B22" s="458" t="s">
        <v>78</v>
      </c>
      <c r="C22" s="458"/>
      <c r="D22" s="458"/>
      <c r="E22" s="458"/>
      <c r="F22" s="458"/>
      <c r="G22" s="458"/>
      <c r="H22" s="458"/>
      <c r="I22" s="458"/>
      <c r="J22" s="458"/>
      <c r="K22" s="61"/>
      <c r="L22" s="61"/>
      <c r="M22" s="61"/>
      <c r="N22" s="61"/>
      <c r="O22" s="61"/>
    </row>
    <row r="23" spans="1:16" ht="7.5" customHeight="1" x14ac:dyDescent="0.2">
      <c r="B23" s="161"/>
      <c r="C23" s="161"/>
      <c r="D23" s="161"/>
      <c r="E23" s="161"/>
      <c r="F23" s="161"/>
      <c r="G23" s="161"/>
      <c r="H23" s="161"/>
      <c r="I23" s="161"/>
      <c r="J23" s="161"/>
      <c r="K23" s="61"/>
      <c r="L23" s="61"/>
      <c r="M23" s="61"/>
      <c r="N23" s="61"/>
      <c r="O23" s="61"/>
    </row>
    <row r="24" spans="1:16" ht="15.75" customHeight="1" x14ac:dyDescent="0.25">
      <c r="B24" s="450" t="s">
        <v>26</v>
      </c>
      <c r="C24" s="450"/>
      <c r="D24" s="450"/>
      <c r="E24" s="450"/>
      <c r="F24" s="450"/>
      <c r="H24" s="455">
        <v>22</v>
      </c>
      <c r="I24" s="455"/>
      <c r="J24" s="455"/>
      <c r="K24" s="455"/>
      <c r="L24" s="455"/>
      <c r="M24" s="235"/>
      <c r="N24" s="235"/>
      <c r="O24" s="58"/>
      <c r="P24" s="59"/>
    </row>
    <row r="25" spans="1:16" x14ac:dyDescent="0.2">
      <c r="B25" s="360" t="s">
        <v>177</v>
      </c>
    </row>
  </sheetData>
  <mergeCells count="11">
    <mergeCell ref="T3:U3"/>
    <mergeCell ref="Z3:AB3"/>
    <mergeCell ref="B24:F24"/>
    <mergeCell ref="B1:P1"/>
    <mergeCell ref="K3:P3"/>
    <mergeCell ref="B22:J22"/>
    <mergeCell ref="D3:J3"/>
    <mergeCell ref="B2:J2"/>
    <mergeCell ref="B3:B4"/>
    <mergeCell ref="C3:C4"/>
    <mergeCell ref="H24:L24"/>
  </mergeCells>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26"/>
  <sheetViews>
    <sheetView rightToLeft="1" view="pageBreakPreview" topLeftCell="A8" zoomScaleSheetLayoutView="100" workbookViewId="0">
      <selection activeCell="Y3" sqref="Y3"/>
    </sheetView>
  </sheetViews>
  <sheetFormatPr defaultRowHeight="14.25" x14ac:dyDescent="0.2"/>
  <cols>
    <col min="1" max="1" width="9.140625" style="52"/>
    <col min="2" max="2" width="10.85546875" style="52" customWidth="1"/>
    <col min="3" max="3" width="10.42578125" style="60" customWidth="1"/>
    <col min="4" max="4" width="14.140625" style="52" customWidth="1"/>
    <col min="5" max="5" width="8.42578125" style="52" customWidth="1"/>
    <col min="6" max="6" width="6.140625" style="52" customWidth="1"/>
    <col min="7" max="7" width="7.42578125" style="52" customWidth="1"/>
    <col min="8" max="8" width="8.42578125" style="52" customWidth="1"/>
    <col min="9" max="9" width="5.140625" style="52" hidden="1" customWidth="1"/>
    <col min="10" max="11" width="9.7109375" style="52" customWidth="1"/>
    <col min="12" max="12" width="8.7109375" style="52" customWidth="1"/>
    <col min="13" max="13" width="6" style="52" customWidth="1"/>
    <col min="14" max="14" width="7" style="52" customWidth="1"/>
    <col min="15" max="15" width="6.85546875" style="52" customWidth="1"/>
    <col min="16" max="16" width="0.42578125" style="52" hidden="1" customWidth="1"/>
    <col min="17" max="17" width="9.28515625" style="52" customWidth="1"/>
    <col min="18" max="16384" width="9.140625" style="52"/>
  </cols>
  <sheetData>
    <row r="1" spans="1:17" ht="39" customHeight="1" x14ac:dyDescent="0.2">
      <c r="B1" s="435" t="s">
        <v>172</v>
      </c>
      <c r="C1" s="436"/>
      <c r="D1" s="436"/>
      <c r="E1" s="436"/>
      <c r="F1" s="436"/>
      <c r="G1" s="436"/>
      <c r="H1" s="436"/>
      <c r="I1" s="436"/>
      <c r="J1" s="436"/>
      <c r="K1" s="436"/>
      <c r="L1" s="436"/>
      <c r="M1" s="436"/>
      <c r="N1" s="436"/>
      <c r="O1" s="436"/>
      <c r="P1" s="436"/>
      <c r="Q1" s="436"/>
    </row>
    <row r="2" spans="1:17" ht="16.5" customHeight="1" thickBot="1" x14ac:dyDescent="0.25">
      <c r="B2" s="437" t="s">
        <v>141</v>
      </c>
      <c r="C2" s="437"/>
      <c r="D2" s="437"/>
      <c r="E2" s="437"/>
      <c r="F2" s="437"/>
      <c r="G2" s="437"/>
      <c r="H2" s="437"/>
      <c r="I2" s="437"/>
      <c r="J2" s="437"/>
      <c r="K2" s="437"/>
      <c r="L2" s="437"/>
      <c r="M2" s="437"/>
      <c r="N2" s="437"/>
      <c r="O2" s="437"/>
      <c r="P2" s="437"/>
      <c r="Q2" s="437"/>
    </row>
    <row r="3" spans="1:17" ht="23.25" customHeight="1" thickTop="1" x14ac:dyDescent="0.2">
      <c r="B3" s="438" t="s">
        <v>34</v>
      </c>
      <c r="C3" s="459" t="s">
        <v>92</v>
      </c>
      <c r="D3" s="442" t="s">
        <v>93</v>
      </c>
      <c r="E3" s="461" t="s">
        <v>107</v>
      </c>
      <c r="F3" s="462"/>
      <c r="G3" s="462"/>
      <c r="H3" s="462"/>
      <c r="I3" s="462"/>
      <c r="J3" s="462"/>
      <c r="K3" s="463" t="s">
        <v>108</v>
      </c>
      <c r="L3" s="462" t="s">
        <v>64</v>
      </c>
      <c r="M3" s="462"/>
      <c r="N3" s="462"/>
      <c r="O3" s="462"/>
      <c r="P3" s="462"/>
      <c r="Q3" s="462"/>
    </row>
    <row r="4" spans="1:17" ht="37.5" customHeight="1" x14ac:dyDescent="0.2">
      <c r="B4" s="439"/>
      <c r="C4" s="460"/>
      <c r="D4" s="444"/>
      <c r="E4" s="138" t="s">
        <v>65</v>
      </c>
      <c r="F4" s="138" t="s">
        <v>66</v>
      </c>
      <c r="G4" s="138" t="s">
        <v>67</v>
      </c>
      <c r="H4" s="138" t="s">
        <v>68</v>
      </c>
      <c r="I4" s="138" t="s">
        <v>25</v>
      </c>
      <c r="J4" s="138" t="s">
        <v>0</v>
      </c>
      <c r="K4" s="440"/>
      <c r="L4" s="138" t="s">
        <v>65</v>
      </c>
      <c r="M4" s="138" t="s">
        <v>66</v>
      </c>
      <c r="N4" s="138" t="s">
        <v>67</v>
      </c>
      <c r="O4" s="138" t="s">
        <v>68</v>
      </c>
      <c r="P4" s="138" t="s">
        <v>25</v>
      </c>
      <c r="Q4" s="138" t="s">
        <v>0</v>
      </c>
    </row>
    <row r="5" spans="1:17" s="302" customFormat="1" ht="21.75" customHeight="1" x14ac:dyDescent="0.2">
      <c r="A5" s="347" t="s">
        <v>169</v>
      </c>
      <c r="B5" s="255" t="s">
        <v>49</v>
      </c>
      <c r="C5" s="256">
        <v>3</v>
      </c>
      <c r="D5" s="264">
        <v>3</v>
      </c>
      <c r="E5" s="251">
        <v>5</v>
      </c>
      <c r="F5" s="251">
        <v>0</v>
      </c>
      <c r="G5" s="251">
        <v>29</v>
      </c>
      <c r="H5" s="251">
        <v>0</v>
      </c>
      <c r="I5" s="251">
        <v>0</v>
      </c>
      <c r="J5" s="251">
        <f t="shared" ref="J5:J20" si="0">SUM(E5:I5)</f>
        <v>34</v>
      </c>
      <c r="K5" s="324">
        <v>7270</v>
      </c>
      <c r="L5" s="323">
        <f>E5/J5*100</f>
        <v>14.705882352941178</v>
      </c>
      <c r="M5" s="323">
        <f>F5/J5*100</f>
        <v>0</v>
      </c>
      <c r="N5" s="323">
        <f>G5/$J$5*100</f>
        <v>85.294117647058826</v>
      </c>
      <c r="O5" s="323">
        <f>H5/$J$5*100</f>
        <v>0</v>
      </c>
      <c r="P5" s="323">
        <f t="shared" ref="P5" si="1">I5/$J$5*100</f>
        <v>0</v>
      </c>
      <c r="Q5" s="259">
        <f t="shared" ref="Q5:Q20" si="2">SUM(L5:P5)</f>
        <v>100</v>
      </c>
    </row>
    <row r="6" spans="1:17" s="302" customFormat="1" ht="21.75" customHeight="1" x14ac:dyDescent="0.2">
      <c r="A6" s="347" t="s">
        <v>169</v>
      </c>
      <c r="B6" s="262" t="s">
        <v>50</v>
      </c>
      <c r="C6" s="261">
        <v>5</v>
      </c>
      <c r="D6" s="261">
        <v>2</v>
      </c>
      <c r="E6" s="306">
        <v>20</v>
      </c>
      <c r="F6" s="306">
        <v>0</v>
      </c>
      <c r="G6" s="306">
        <v>12</v>
      </c>
      <c r="H6" s="306">
        <v>0</v>
      </c>
      <c r="I6" s="306">
        <v>0</v>
      </c>
      <c r="J6" s="251">
        <f t="shared" si="0"/>
        <v>32</v>
      </c>
      <c r="K6" s="325">
        <v>7360</v>
      </c>
      <c r="L6" s="258">
        <f>E6/J6*100</f>
        <v>62.5</v>
      </c>
      <c r="M6" s="259">
        <v>0</v>
      </c>
      <c r="N6" s="258">
        <f>G6/J6*100</f>
        <v>37.5</v>
      </c>
      <c r="O6" s="259">
        <v>0</v>
      </c>
      <c r="P6" s="259">
        <v>0</v>
      </c>
      <c r="Q6" s="258">
        <f t="shared" si="2"/>
        <v>100</v>
      </c>
    </row>
    <row r="7" spans="1:17" s="302" customFormat="1" ht="21.75" customHeight="1" x14ac:dyDescent="0.2">
      <c r="A7" s="347" t="s">
        <v>169</v>
      </c>
      <c r="B7" s="262" t="s">
        <v>51</v>
      </c>
      <c r="C7" s="261">
        <v>2</v>
      </c>
      <c r="D7" s="256">
        <v>0</v>
      </c>
      <c r="E7" s="306">
        <v>0</v>
      </c>
      <c r="F7" s="306">
        <v>0</v>
      </c>
      <c r="G7" s="306">
        <v>7</v>
      </c>
      <c r="H7" s="306">
        <v>1</v>
      </c>
      <c r="I7" s="306">
        <v>0</v>
      </c>
      <c r="J7" s="306">
        <f t="shared" si="0"/>
        <v>8</v>
      </c>
      <c r="K7" s="325">
        <v>2300</v>
      </c>
      <c r="L7" s="259">
        <v>0</v>
      </c>
      <c r="M7" s="259">
        <f>F7/J7*100</f>
        <v>0</v>
      </c>
      <c r="N7" s="258">
        <f>G7/J7*100</f>
        <v>87.5</v>
      </c>
      <c r="O7" s="259">
        <f>H7/J7*100</f>
        <v>12.5</v>
      </c>
      <c r="P7" s="259">
        <v>0</v>
      </c>
      <c r="Q7" s="258">
        <f t="shared" si="2"/>
        <v>100</v>
      </c>
    </row>
    <row r="8" spans="1:17" s="302" customFormat="1" ht="21.75" customHeight="1" x14ac:dyDescent="0.2">
      <c r="A8" s="347" t="s">
        <v>169</v>
      </c>
      <c r="B8" s="262" t="s">
        <v>52</v>
      </c>
      <c r="C8" s="261">
        <v>4</v>
      </c>
      <c r="D8" s="261">
        <v>3</v>
      </c>
      <c r="E8" s="306">
        <v>30</v>
      </c>
      <c r="F8" s="306">
        <v>0</v>
      </c>
      <c r="G8" s="306">
        <v>0</v>
      </c>
      <c r="H8" s="306">
        <v>3</v>
      </c>
      <c r="I8" s="306">
        <v>0</v>
      </c>
      <c r="J8" s="306">
        <f t="shared" si="0"/>
        <v>33</v>
      </c>
      <c r="K8" s="325">
        <v>8178</v>
      </c>
      <c r="L8" s="259">
        <f>E8/$J$8*100</f>
        <v>90.909090909090907</v>
      </c>
      <c r="M8" s="259">
        <f>F8/$J$8*100</f>
        <v>0</v>
      </c>
      <c r="N8" s="259">
        <f>G8/$J$8*100</f>
        <v>0</v>
      </c>
      <c r="O8" s="259">
        <f>H8/$J$8*100</f>
        <v>9.0909090909090917</v>
      </c>
      <c r="P8" s="259">
        <f>I8/$J$8*100</f>
        <v>0</v>
      </c>
      <c r="Q8" s="258">
        <f t="shared" si="2"/>
        <v>100</v>
      </c>
    </row>
    <row r="9" spans="1:17" s="302" customFormat="1" ht="21.75" customHeight="1" x14ac:dyDescent="0.2">
      <c r="A9" s="347" t="s">
        <v>169</v>
      </c>
      <c r="B9" s="262" t="s">
        <v>53</v>
      </c>
      <c r="C9" s="261">
        <v>3</v>
      </c>
      <c r="D9" s="261">
        <v>3</v>
      </c>
      <c r="E9" s="306">
        <v>97</v>
      </c>
      <c r="F9" s="306">
        <v>0</v>
      </c>
      <c r="G9" s="306">
        <v>0</v>
      </c>
      <c r="H9" s="306">
        <v>0</v>
      </c>
      <c r="I9" s="306">
        <v>0</v>
      </c>
      <c r="J9" s="306">
        <f t="shared" si="0"/>
        <v>97</v>
      </c>
      <c r="K9" s="325">
        <v>30605</v>
      </c>
      <c r="L9" s="258">
        <f>E9/J9*100</f>
        <v>100</v>
      </c>
      <c r="M9" s="259">
        <v>0</v>
      </c>
      <c r="N9" s="259">
        <v>0</v>
      </c>
      <c r="O9" s="259">
        <v>0</v>
      </c>
      <c r="P9" s="259">
        <v>0</v>
      </c>
      <c r="Q9" s="258">
        <f t="shared" si="2"/>
        <v>100</v>
      </c>
    </row>
    <row r="10" spans="1:17" s="302" customFormat="1" ht="21.75" customHeight="1" x14ac:dyDescent="0.2">
      <c r="A10" s="347" t="s">
        <v>169</v>
      </c>
      <c r="B10" s="262" t="s">
        <v>54</v>
      </c>
      <c r="C10" s="261">
        <v>5</v>
      </c>
      <c r="D10" s="261">
        <v>5</v>
      </c>
      <c r="E10" s="306">
        <v>14</v>
      </c>
      <c r="F10" s="306">
        <v>0</v>
      </c>
      <c r="G10" s="306">
        <v>0</v>
      </c>
      <c r="H10" s="306">
        <v>0</v>
      </c>
      <c r="I10" s="306">
        <v>0</v>
      </c>
      <c r="J10" s="306">
        <f t="shared" si="0"/>
        <v>14</v>
      </c>
      <c r="K10" s="325">
        <v>3041</v>
      </c>
      <c r="L10" s="258">
        <f>E10/$J$10*100</f>
        <v>100</v>
      </c>
      <c r="M10" s="259">
        <f t="shared" ref="M10:P10" si="3">F10/$J$10*100</f>
        <v>0</v>
      </c>
      <c r="N10" s="259">
        <f t="shared" si="3"/>
        <v>0</v>
      </c>
      <c r="O10" s="259">
        <f t="shared" si="3"/>
        <v>0</v>
      </c>
      <c r="P10" s="259">
        <f t="shared" si="3"/>
        <v>0</v>
      </c>
      <c r="Q10" s="258">
        <f t="shared" si="2"/>
        <v>100</v>
      </c>
    </row>
    <row r="11" spans="1:17" s="302" customFormat="1" ht="21.75" customHeight="1" x14ac:dyDescent="0.2">
      <c r="A11" s="347" t="s">
        <v>169</v>
      </c>
      <c r="B11" s="262" t="s">
        <v>55</v>
      </c>
      <c r="C11" s="256">
        <v>1</v>
      </c>
      <c r="D11" s="264">
        <v>1</v>
      </c>
      <c r="E11" s="306">
        <v>50</v>
      </c>
      <c r="F11" s="306">
        <v>0</v>
      </c>
      <c r="G11" s="306">
        <v>0</v>
      </c>
      <c r="H11" s="306">
        <v>0</v>
      </c>
      <c r="I11" s="306">
        <v>0</v>
      </c>
      <c r="J11" s="306">
        <f t="shared" si="0"/>
        <v>50</v>
      </c>
      <c r="K11" s="325">
        <v>18000</v>
      </c>
      <c r="L11" s="259">
        <f>E11/J11*100</f>
        <v>100</v>
      </c>
      <c r="M11" s="259">
        <v>0</v>
      </c>
      <c r="N11" s="259">
        <v>0</v>
      </c>
      <c r="O11" s="259">
        <v>0</v>
      </c>
      <c r="P11" s="259">
        <v>0</v>
      </c>
      <c r="Q11" s="259">
        <f t="shared" si="2"/>
        <v>100</v>
      </c>
    </row>
    <row r="12" spans="1:17" s="302" customFormat="1" ht="21.75" customHeight="1" x14ac:dyDescent="0.2">
      <c r="A12" s="347" t="s">
        <v>169</v>
      </c>
      <c r="B12" s="262" t="s">
        <v>56</v>
      </c>
      <c r="C12" s="261">
        <v>3</v>
      </c>
      <c r="D12" s="261">
        <v>2</v>
      </c>
      <c r="E12" s="306">
        <v>34</v>
      </c>
      <c r="F12" s="306">
        <v>0</v>
      </c>
      <c r="G12" s="306">
        <v>0</v>
      </c>
      <c r="H12" s="306">
        <v>0</v>
      </c>
      <c r="I12" s="306">
        <v>0</v>
      </c>
      <c r="J12" s="306">
        <f t="shared" si="0"/>
        <v>34</v>
      </c>
      <c r="K12" s="325">
        <v>7620</v>
      </c>
      <c r="L12" s="258">
        <f t="shared" ref="L12:L20" si="4">E12/J12*100</f>
        <v>100</v>
      </c>
      <c r="M12" s="259">
        <v>0</v>
      </c>
      <c r="N12" s="259">
        <v>0</v>
      </c>
      <c r="O12" s="259">
        <v>0</v>
      </c>
      <c r="P12" s="259">
        <v>0</v>
      </c>
      <c r="Q12" s="258">
        <f t="shared" si="2"/>
        <v>100</v>
      </c>
    </row>
    <row r="13" spans="1:17" s="302" customFormat="1" ht="21.75" customHeight="1" x14ac:dyDescent="0.2">
      <c r="A13" s="347" t="s">
        <v>169</v>
      </c>
      <c r="B13" s="262" t="s">
        <v>57</v>
      </c>
      <c r="C13" s="261">
        <v>1</v>
      </c>
      <c r="D13" s="261">
        <v>1</v>
      </c>
      <c r="E13" s="306">
        <v>4</v>
      </c>
      <c r="F13" s="306">
        <v>0</v>
      </c>
      <c r="G13" s="306">
        <v>0</v>
      </c>
      <c r="H13" s="306">
        <v>0</v>
      </c>
      <c r="I13" s="306">
        <v>0</v>
      </c>
      <c r="J13" s="306">
        <f t="shared" si="0"/>
        <v>4</v>
      </c>
      <c r="K13" s="325">
        <v>1440</v>
      </c>
      <c r="L13" s="258">
        <f t="shared" si="4"/>
        <v>100</v>
      </c>
      <c r="M13" s="259">
        <v>0</v>
      </c>
      <c r="N13" s="259">
        <v>0</v>
      </c>
      <c r="O13" s="259">
        <v>0</v>
      </c>
      <c r="P13" s="259">
        <v>0</v>
      </c>
      <c r="Q13" s="258">
        <f t="shared" si="2"/>
        <v>100</v>
      </c>
    </row>
    <row r="14" spans="1:17" s="302" customFormat="1" ht="21.75" customHeight="1" x14ac:dyDescent="0.2">
      <c r="A14" s="347" t="s">
        <v>169</v>
      </c>
      <c r="B14" s="262" t="s">
        <v>58</v>
      </c>
      <c r="C14" s="261">
        <v>2</v>
      </c>
      <c r="D14" s="261">
        <v>2</v>
      </c>
      <c r="E14" s="306">
        <v>65</v>
      </c>
      <c r="F14" s="306">
        <v>0</v>
      </c>
      <c r="G14" s="306">
        <v>0</v>
      </c>
      <c r="H14" s="306">
        <v>0</v>
      </c>
      <c r="I14" s="306">
        <v>0</v>
      </c>
      <c r="J14" s="306">
        <f t="shared" si="0"/>
        <v>65</v>
      </c>
      <c r="K14" s="325">
        <v>17160</v>
      </c>
      <c r="L14" s="258">
        <f>E14/J14*100</f>
        <v>100</v>
      </c>
      <c r="M14" s="259">
        <v>0</v>
      </c>
      <c r="N14" s="259">
        <v>0</v>
      </c>
      <c r="O14" s="259">
        <f>H14/J14*100</f>
        <v>0</v>
      </c>
      <c r="P14" s="259">
        <v>0</v>
      </c>
      <c r="Q14" s="258">
        <f t="shared" si="2"/>
        <v>100</v>
      </c>
    </row>
    <row r="15" spans="1:17" s="302" customFormat="1" ht="21.75" customHeight="1" x14ac:dyDescent="0.2">
      <c r="A15" s="347" t="s">
        <v>169</v>
      </c>
      <c r="B15" s="262" t="s">
        <v>59</v>
      </c>
      <c r="C15" s="261">
        <v>4</v>
      </c>
      <c r="D15" s="261">
        <v>4</v>
      </c>
      <c r="E15" s="306">
        <v>37</v>
      </c>
      <c r="F15" s="306">
        <v>0</v>
      </c>
      <c r="G15" s="306">
        <v>0</v>
      </c>
      <c r="H15" s="306">
        <v>18</v>
      </c>
      <c r="I15" s="306">
        <v>0</v>
      </c>
      <c r="J15" s="306">
        <f t="shared" si="0"/>
        <v>55</v>
      </c>
      <c r="K15" s="325">
        <v>16665</v>
      </c>
      <c r="L15" s="258">
        <f>E15/J15*100</f>
        <v>67.272727272727266</v>
      </c>
      <c r="M15" s="259">
        <v>0</v>
      </c>
      <c r="N15" s="259">
        <v>0</v>
      </c>
      <c r="O15" s="258">
        <f>H15/J15*100</f>
        <v>32.727272727272727</v>
      </c>
      <c r="P15" s="259">
        <v>0</v>
      </c>
      <c r="Q15" s="258">
        <f t="shared" si="2"/>
        <v>100</v>
      </c>
    </row>
    <row r="16" spans="1:17" s="302" customFormat="1" ht="21.75" customHeight="1" x14ac:dyDescent="0.2">
      <c r="A16" s="347" t="s">
        <v>169</v>
      </c>
      <c r="B16" s="262" t="s">
        <v>60</v>
      </c>
      <c r="C16" s="261">
        <v>3</v>
      </c>
      <c r="D16" s="306">
        <v>3</v>
      </c>
      <c r="E16" s="306">
        <v>12</v>
      </c>
      <c r="F16" s="306">
        <v>0</v>
      </c>
      <c r="G16" s="306">
        <v>1</v>
      </c>
      <c r="H16" s="306">
        <v>4</v>
      </c>
      <c r="I16" s="306">
        <v>0</v>
      </c>
      <c r="J16" s="306">
        <f t="shared" si="0"/>
        <v>17</v>
      </c>
      <c r="K16" s="325">
        <v>4495</v>
      </c>
      <c r="L16" s="258">
        <f t="shared" si="4"/>
        <v>70.588235294117652</v>
      </c>
      <c r="M16" s="259">
        <v>0</v>
      </c>
      <c r="N16" s="258">
        <f>G16/$J$16*100</f>
        <v>5.8823529411764701</v>
      </c>
      <c r="O16" s="258">
        <f>H16/$J$16*100</f>
        <v>23.52941176470588</v>
      </c>
      <c r="P16" s="259">
        <v>0</v>
      </c>
      <c r="Q16" s="258">
        <f t="shared" si="2"/>
        <v>100</v>
      </c>
    </row>
    <row r="17" spans="1:17" s="302" customFormat="1" ht="21.75" customHeight="1" x14ac:dyDescent="0.2">
      <c r="A17" s="347" t="s">
        <v>169</v>
      </c>
      <c r="B17" s="262" t="s">
        <v>61</v>
      </c>
      <c r="C17" s="261">
        <v>4</v>
      </c>
      <c r="D17" s="261">
        <v>3</v>
      </c>
      <c r="E17" s="306">
        <v>28</v>
      </c>
      <c r="F17" s="306">
        <v>0</v>
      </c>
      <c r="G17" s="306">
        <v>0</v>
      </c>
      <c r="H17" s="306">
        <v>20</v>
      </c>
      <c r="I17" s="306">
        <v>0</v>
      </c>
      <c r="J17" s="306">
        <f t="shared" si="0"/>
        <v>48</v>
      </c>
      <c r="K17" s="325">
        <v>12280</v>
      </c>
      <c r="L17" s="258">
        <f t="shared" si="4"/>
        <v>58.333333333333336</v>
      </c>
      <c r="M17" s="259">
        <f>F17/J17*100</f>
        <v>0</v>
      </c>
      <c r="N17" s="259">
        <v>0</v>
      </c>
      <c r="O17" s="259">
        <f>H17/J17*100</f>
        <v>41.666666666666671</v>
      </c>
      <c r="P17" s="259">
        <v>0</v>
      </c>
      <c r="Q17" s="258">
        <f t="shared" si="2"/>
        <v>100</v>
      </c>
    </row>
    <row r="18" spans="1:17" s="302" customFormat="1" ht="21.75" customHeight="1" x14ac:dyDescent="0.2">
      <c r="A18" s="347" t="s">
        <v>169</v>
      </c>
      <c r="B18" s="268" t="s">
        <v>62</v>
      </c>
      <c r="C18" s="261">
        <v>5</v>
      </c>
      <c r="D18" s="306">
        <v>5</v>
      </c>
      <c r="E18" s="306">
        <v>24</v>
      </c>
      <c r="F18" s="306">
        <v>0</v>
      </c>
      <c r="G18" s="306">
        <v>0</v>
      </c>
      <c r="H18" s="306">
        <v>6</v>
      </c>
      <c r="I18" s="306">
        <v>0</v>
      </c>
      <c r="J18" s="306">
        <f t="shared" si="0"/>
        <v>30</v>
      </c>
      <c r="K18" s="326">
        <v>9406</v>
      </c>
      <c r="L18" s="259">
        <f t="shared" si="4"/>
        <v>80</v>
      </c>
      <c r="M18" s="259">
        <v>0</v>
      </c>
      <c r="N18" s="259">
        <f>G18/J18*100</f>
        <v>0</v>
      </c>
      <c r="O18" s="259">
        <f>H18/J18*100</f>
        <v>20</v>
      </c>
      <c r="P18" s="259">
        <f>I18/J18*100</f>
        <v>0</v>
      </c>
      <c r="Q18" s="258">
        <f t="shared" si="2"/>
        <v>100</v>
      </c>
    </row>
    <row r="19" spans="1:17" s="302" customFormat="1" ht="21.75" customHeight="1" x14ac:dyDescent="0.2">
      <c r="A19" s="347" t="s">
        <v>169</v>
      </c>
      <c r="B19" s="268" t="s">
        <v>63</v>
      </c>
      <c r="C19" s="271">
        <v>2</v>
      </c>
      <c r="D19" s="271">
        <v>2</v>
      </c>
      <c r="E19" s="374">
        <v>37</v>
      </c>
      <c r="F19" s="306">
        <v>0</v>
      </c>
      <c r="G19" s="306">
        <v>0</v>
      </c>
      <c r="H19" s="306">
        <v>0</v>
      </c>
      <c r="I19" s="374">
        <v>0</v>
      </c>
      <c r="J19" s="374">
        <f t="shared" si="0"/>
        <v>37</v>
      </c>
      <c r="K19" s="326">
        <v>9805</v>
      </c>
      <c r="L19" s="273">
        <f t="shared" si="4"/>
        <v>100</v>
      </c>
      <c r="M19" s="259">
        <v>0</v>
      </c>
      <c r="N19" s="259">
        <v>0</v>
      </c>
      <c r="O19" s="259">
        <v>0</v>
      </c>
      <c r="P19" s="278">
        <v>0</v>
      </c>
      <c r="Q19" s="273">
        <f t="shared" si="2"/>
        <v>100</v>
      </c>
    </row>
    <row r="20" spans="1:17" ht="21.75" customHeight="1" thickBot="1" x14ac:dyDescent="0.25">
      <c r="A20" s="345" t="s">
        <v>169</v>
      </c>
      <c r="B20" s="153" t="s">
        <v>94</v>
      </c>
      <c r="C20" s="154">
        <f t="shared" ref="C20:H20" si="5">SUM(C5:C19)</f>
        <v>47</v>
      </c>
      <c r="D20" s="154">
        <f t="shared" si="5"/>
        <v>39</v>
      </c>
      <c r="E20" s="163">
        <f t="shared" si="5"/>
        <v>457</v>
      </c>
      <c r="F20" s="163">
        <f t="shared" si="5"/>
        <v>0</v>
      </c>
      <c r="G20" s="163">
        <f t="shared" si="5"/>
        <v>49</v>
      </c>
      <c r="H20" s="163">
        <f t="shared" si="5"/>
        <v>52</v>
      </c>
      <c r="I20" s="163">
        <f t="shared" ref="I20" si="6">SUM(I5:I19)</f>
        <v>0</v>
      </c>
      <c r="J20" s="163">
        <f t="shared" si="0"/>
        <v>558</v>
      </c>
      <c r="K20" s="233">
        <f>SUM(K5:K19)</f>
        <v>155625</v>
      </c>
      <c r="L20" s="156">
        <f t="shared" si="4"/>
        <v>81.899641577060933</v>
      </c>
      <c r="M20" s="253">
        <f>F20/J20*100</f>
        <v>0</v>
      </c>
      <c r="N20" s="156">
        <f>G20/J20*100</f>
        <v>8.7813620071684575</v>
      </c>
      <c r="O20" s="156">
        <f>H20/J20*100</f>
        <v>9.3189964157706093</v>
      </c>
      <c r="P20" s="155">
        <v>0</v>
      </c>
      <c r="Q20" s="156">
        <f t="shared" si="2"/>
        <v>100</v>
      </c>
    </row>
    <row r="21" spans="1:17" ht="6.75" customHeight="1" thickTop="1" x14ac:dyDescent="0.25">
      <c r="B21" s="447"/>
      <c r="C21" s="447"/>
      <c r="D21" s="447"/>
      <c r="E21" s="447"/>
      <c r="F21" s="447"/>
      <c r="G21" s="447"/>
      <c r="H21" s="447"/>
      <c r="I21" s="447"/>
      <c r="J21" s="78"/>
      <c r="K21" s="78"/>
      <c r="L21" s="78"/>
      <c r="M21" s="78"/>
      <c r="N21" s="78"/>
    </row>
    <row r="22" spans="1:17" ht="16.5" customHeight="1" x14ac:dyDescent="0.2">
      <c r="B22" s="453" t="s">
        <v>160</v>
      </c>
      <c r="C22" s="453"/>
      <c r="D22" s="453"/>
      <c r="E22" s="453"/>
      <c r="F22" s="453"/>
      <c r="G22" s="453"/>
      <c r="H22" s="453"/>
      <c r="I22" s="453"/>
      <c r="J22" s="453"/>
      <c r="K22" s="453"/>
      <c r="L22" s="453"/>
      <c r="M22" s="453"/>
      <c r="N22" s="453"/>
      <c r="O22" s="453"/>
      <c r="P22" s="453"/>
      <c r="Q22" s="453"/>
    </row>
    <row r="23" spans="1:17" ht="15" customHeight="1" x14ac:dyDescent="0.2">
      <c r="B23" s="453" t="s">
        <v>152</v>
      </c>
      <c r="C23" s="453"/>
      <c r="D23" s="453"/>
      <c r="E23" s="453"/>
      <c r="F23" s="453"/>
      <c r="G23" s="453"/>
      <c r="H23" s="453"/>
      <c r="I23" s="453"/>
      <c r="J23" s="453"/>
      <c r="K23" s="453"/>
      <c r="L23" s="453"/>
      <c r="M23" s="453"/>
      <c r="N23" s="453"/>
    </row>
    <row r="24" spans="1:17" ht="11.25" customHeight="1" x14ac:dyDescent="0.2">
      <c r="B24" s="108"/>
      <c r="C24" s="108"/>
      <c r="D24" s="108"/>
      <c r="E24" s="108"/>
      <c r="F24" s="108"/>
      <c r="G24" s="108"/>
      <c r="H24" s="108"/>
      <c r="I24" s="108"/>
      <c r="J24" s="108"/>
      <c r="K24" s="108"/>
      <c r="L24" s="108"/>
      <c r="M24" s="108"/>
      <c r="N24" s="108"/>
    </row>
    <row r="25" spans="1:17" ht="21" customHeight="1" x14ac:dyDescent="0.25">
      <c r="B25" s="450" t="s">
        <v>26</v>
      </c>
      <c r="C25" s="450"/>
      <c r="D25" s="450"/>
      <c r="E25" s="450"/>
      <c r="F25" s="113"/>
      <c r="G25" s="112"/>
      <c r="H25" s="112"/>
      <c r="I25" s="112"/>
      <c r="J25" s="464">
        <v>23</v>
      </c>
      <c r="K25" s="464"/>
      <c r="L25" s="464"/>
      <c r="M25" s="145"/>
      <c r="N25" s="145"/>
      <c r="O25" s="59"/>
      <c r="P25" s="59"/>
      <c r="Q25" s="59"/>
    </row>
    <row r="26" spans="1:17" x14ac:dyDescent="0.2">
      <c r="B26" s="223" t="s">
        <v>149</v>
      </c>
    </row>
  </sheetData>
  <mergeCells count="14">
    <mergeCell ref="B25:E25"/>
    <mergeCell ref="B1:Q1"/>
    <mergeCell ref="B2:Q2"/>
    <mergeCell ref="B3:B4"/>
    <mergeCell ref="C3:C4"/>
    <mergeCell ref="D3:D4"/>
    <mergeCell ref="E3:J3"/>
    <mergeCell ref="L3:Q3"/>
    <mergeCell ref="B21:F21"/>
    <mergeCell ref="G21:I21"/>
    <mergeCell ref="B23:N23"/>
    <mergeCell ref="K3:K4"/>
    <mergeCell ref="B22:Q22"/>
    <mergeCell ref="J25:L25"/>
  </mergeCells>
  <printOptions horizontalCentered="1"/>
  <pageMargins left="0.70866141732283472" right="0.70866141732283472" top="0.74803149606299213" bottom="0.74803149606299213" header="0.31496062992125984" footer="0.31496062992125984"/>
  <pageSetup paperSize="9" scale="93"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Y24"/>
  <sheetViews>
    <sheetView rightToLeft="1" view="pageBreakPreview" topLeftCell="B6" zoomScaleSheetLayoutView="100" workbookViewId="0">
      <selection activeCell="B23" sqref="B23:V23"/>
    </sheetView>
  </sheetViews>
  <sheetFormatPr defaultRowHeight="15" x14ac:dyDescent="0.25"/>
  <cols>
    <col min="1" max="1" width="9.140625" style="82"/>
    <col min="2" max="2" width="8.7109375" style="82" bestFit="1" customWidth="1"/>
    <col min="3" max="3" width="13" style="82" customWidth="1"/>
    <col min="4" max="5" width="11.7109375" style="82" customWidth="1"/>
    <col min="6" max="6" width="1.42578125" style="82" customWidth="1"/>
    <col min="7" max="11" width="7.5703125" style="82" customWidth="1"/>
    <col min="12" max="12" width="1.42578125" style="82" customWidth="1"/>
    <col min="13" max="17" width="9" style="82" customWidth="1"/>
    <col min="18" max="19" width="13.140625" style="82" customWidth="1"/>
    <col min="20" max="16384" width="9.140625" style="82"/>
  </cols>
  <sheetData>
    <row r="1" spans="1:25" s="88" customFormat="1" ht="36" customHeight="1" x14ac:dyDescent="0.2">
      <c r="B1" s="465" t="s">
        <v>178</v>
      </c>
      <c r="C1" s="466"/>
      <c r="D1" s="466"/>
      <c r="E1" s="466"/>
      <c r="F1" s="466"/>
      <c r="G1" s="466"/>
      <c r="H1" s="466"/>
      <c r="I1" s="466"/>
      <c r="J1" s="466"/>
      <c r="K1" s="466"/>
      <c r="L1" s="466"/>
      <c r="M1" s="466"/>
      <c r="N1" s="466"/>
      <c r="O1" s="466"/>
      <c r="P1" s="466"/>
      <c r="Q1" s="466"/>
      <c r="R1" s="87"/>
      <c r="S1" s="87"/>
    </row>
    <row r="2" spans="1:25" s="88" customFormat="1" ht="16.5" thickBot="1" x14ac:dyDescent="0.25">
      <c r="B2" s="467" t="s">
        <v>142</v>
      </c>
      <c r="C2" s="467"/>
      <c r="D2" s="467"/>
      <c r="E2" s="467"/>
      <c r="F2" s="467"/>
      <c r="G2" s="467"/>
      <c r="H2" s="467"/>
      <c r="I2" s="467"/>
      <c r="J2" s="467"/>
      <c r="K2" s="467"/>
      <c r="L2" s="467"/>
      <c r="M2" s="468"/>
      <c r="N2" s="468"/>
      <c r="O2" s="468"/>
      <c r="P2" s="468"/>
      <c r="Q2" s="149"/>
      <c r="R2" s="89"/>
      <c r="S2" s="89"/>
    </row>
    <row r="3" spans="1:25" s="88" customFormat="1" ht="28.5" customHeight="1" thickTop="1" x14ac:dyDescent="0.2">
      <c r="B3" s="469" t="s">
        <v>34</v>
      </c>
      <c r="C3" s="471" t="s">
        <v>92</v>
      </c>
      <c r="D3" s="473" t="s">
        <v>100</v>
      </c>
      <c r="E3" s="473"/>
      <c r="F3" s="474"/>
      <c r="G3" s="474" t="s">
        <v>150</v>
      </c>
      <c r="H3" s="474"/>
      <c r="I3" s="474"/>
      <c r="J3" s="474"/>
      <c r="K3" s="474"/>
      <c r="L3" s="474"/>
      <c r="M3" s="474" t="s">
        <v>117</v>
      </c>
      <c r="N3" s="474"/>
      <c r="O3" s="474"/>
      <c r="P3" s="474"/>
      <c r="Q3" s="474"/>
      <c r="R3" s="90"/>
      <c r="S3" s="480"/>
      <c r="T3" s="477"/>
      <c r="U3" s="477"/>
      <c r="V3" s="477"/>
      <c r="W3" s="477"/>
      <c r="X3" s="477"/>
      <c r="Y3" s="477"/>
    </row>
    <row r="4" spans="1:25" s="88" customFormat="1" ht="27" customHeight="1" x14ac:dyDescent="0.2">
      <c r="B4" s="470"/>
      <c r="C4" s="472"/>
      <c r="D4" s="146" t="s">
        <v>95</v>
      </c>
      <c r="E4" s="147" t="s">
        <v>99</v>
      </c>
      <c r="F4" s="475"/>
      <c r="G4" s="148" t="s">
        <v>69</v>
      </c>
      <c r="H4" s="148" t="s">
        <v>70</v>
      </c>
      <c r="I4" s="148" t="s">
        <v>71</v>
      </c>
      <c r="J4" s="148" t="s">
        <v>1</v>
      </c>
      <c r="K4" s="148" t="s">
        <v>25</v>
      </c>
      <c r="L4" s="475"/>
      <c r="M4" s="148" t="s">
        <v>69</v>
      </c>
      <c r="N4" s="148" t="s">
        <v>70</v>
      </c>
      <c r="O4" s="148" t="s">
        <v>71</v>
      </c>
      <c r="P4" s="148" t="s">
        <v>1</v>
      </c>
      <c r="Q4" s="148" t="s">
        <v>25</v>
      </c>
      <c r="R4" s="91"/>
      <c r="S4" s="481"/>
      <c r="T4" s="91"/>
      <c r="U4" s="91"/>
      <c r="V4" s="91"/>
      <c r="W4" s="91"/>
      <c r="X4" s="91"/>
      <c r="Y4" s="91"/>
    </row>
    <row r="5" spans="1:25" s="287" customFormat="1" ht="21.75" customHeight="1" x14ac:dyDescent="0.25">
      <c r="A5" s="287" t="s">
        <v>169</v>
      </c>
      <c r="B5" s="279" t="s">
        <v>49</v>
      </c>
      <c r="C5" s="280">
        <v>3</v>
      </c>
      <c r="D5" s="303">
        <v>6700</v>
      </c>
      <c r="E5" s="179">
        <f>D5/D20*100</f>
        <v>4.6191923997049233</v>
      </c>
      <c r="F5" s="282"/>
      <c r="G5" s="283">
        <v>0</v>
      </c>
      <c r="H5" s="283">
        <v>0</v>
      </c>
      <c r="I5" s="283">
        <v>3</v>
      </c>
      <c r="J5" s="283">
        <v>0</v>
      </c>
      <c r="K5" s="283">
        <v>0</v>
      </c>
      <c r="L5" s="282"/>
      <c r="M5" s="284">
        <v>0</v>
      </c>
      <c r="N5" s="284">
        <v>0</v>
      </c>
      <c r="O5" s="284">
        <v>100</v>
      </c>
      <c r="P5" s="284">
        <v>0</v>
      </c>
      <c r="Q5" s="284">
        <v>0</v>
      </c>
      <c r="R5" s="285"/>
      <c r="S5" s="286"/>
    </row>
    <row r="6" spans="1:25" s="287" customFormat="1" ht="21.75" customHeight="1" x14ac:dyDescent="0.25">
      <c r="A6" s="287" t="s">
        <v>169</v>
      </c>
      <c r="B6" s="288" t="s">
        <v>50</v>
      </c>
      <c r="C6" s="291">
        <v>5</v>
      </c>
      <c r="D6" s="178">
        <v>6970</v>
      </c>
      <c r="E6" s="179">
        <f>D6/D20*100</f>
        <v>4.8053389590960176</v>
      </c>
      <c r="F6" s="289"/>
      <c r="G6" s="281">
        <v>1</v>
      </c>
      <c r="H6" s="281">
        <v>0</v>
      </c>
      <c r="I6" s="281">
        <v>3</v>
      </c>
      <c r="J6" s="281">
        <v>2</v>
      </c>
      <c r="K6" s="281">
        <v>0</v>
      </c>
      <c r="L6" s="289"/>
      <c r="M6" s="179">
        <f t="shared" ref="M6:M19" si="0">G6/C6*100</f>
        <v>20</v>
      </c>
      <c r="N6" s="179">
        <f t="shared" ref="N6:N19" si="1">H6/C6*100</f>
        <v>0</v>
      </c>
      <c r="O6" s="179">
        <f t="shared" ref="O6:O19" si="2">I6/C6*100</f>
        <v>60</v>
      </c>
      <c r="P6" s="179">
        <f t="shared" ref="P6:P19" si="3">J6/C6*100</f>
        <v>40</v>
      </c>
      <c r="Q6" s="179">
        <f t="shared" ref="Q6:Q19" si="4">K6/C6*100</f>
        <v>0</v>
      </c>
      <c r="R6" s="285"/>
      <c r="S6" s="83"/>
    </row>
    <row r="7" spans="1:25" s="287" customFormat="1" ht="21.75" customHeight="1" x14ac:dyDescent="0.25">
      <c r="A7" s="287" t="s">
        <v>169</v>
      </c>
      <c r="B7" s="288" t="s">
        <v>51</v>
      </c>
      <c r="C7" s="178">
        <v>2</v>
      </c>
      <c r="D7" s="178">
        <v>2155</v>
      </c>
      <c r="E7" s="179">
        <f>D7/D20*100</f>
        <v>1.485725316621509</v>
      </c>
      <c r="F7" s="289"/>
      <c r="G7" s="281">
        <v>0</v>
      </c>
      <c r="H7" s="281">
        <v>0</v>
      </c>
      <c r="I7" s="281">
        <v>1</v>
      </c>
      <c r="J7" s="281">
        <v>1</v>
      </c>
      <c r="K7" s="281">
        <v>0</v>
      </c>
      <c r="L7" s="289"/>
      <c r="M7" s="179">
        <f t="shared" si="0"/>
        <v>0</v>
      </c>
      <c r="N7" s="179">
        <f t="shared" si="1"/>
        <v>0</v>
      </c>
      <c r="O7" s="179">
        <f t="shared" si="2"/>
        <v>50</v>
      </c>
      <c r="P7" s="179">
        <f t="shared" si="3"/>
        <v>50</v>
      </c>
      <c r="Q7" s="179">
        <f t="shared" si="4"/>
        <v>0</v>
      </c>
      <c r="R7" s="284"/>
      <c r="S7" s="83"/>
    </row>
    <row r="8" spans="1:25" s="287" customFormat="1" ht="21.75" customHeight="1" x14ac:dyDescent="0.25">
      <c r="A8" s="287" t="s">
        <v>169</v>
      </c>
      <c r="B8" s="288" t="s">
        <v>52</v>
      </c>
      <c r="C8" s="178">
        <v>4</v>
      </c>
      <c r="D8" s="178">
        <v>7460</v>
      </c>
      <c r="E8" s="179">
        <f>D8/D20*100</f>
        <v>5.1431604928057801</v>
      </c>
      <c r="F8" s="289"/>
      <c r="G8" s="281">
        <v>0</v>
      </c>
      <c r="H8" s="281">
        <v>0</v>
      </c>
      <c r="I8" s="281">
        <v>4</v>
      </c>
      <c r="J8" s="281">
        <v>0</v>
      </c>
      <c r="K8" s="281">
        <v>0</v>
      </c>
      <c r="L8" s="289"/>
      <c r="M8" s="179">
        <f t="shared" si="0"/>
        <v>0</v>
      </c>
      <c r="N8" s="179">
        <f t="shared" si="1"/>
        <v>0</v>
      </c>
      <c r="O8" s="179">
        <f t="shared" si="2"/>
        <v>100</v>
      </c>
      <c r="P8" s="179">
        <f t="shared" si="3"/>
        <v>0</v>
      </c>
      <c r="Q8" s="179">
        <f t="shared" si="4"/>
        <v>0</v>
      </c>
      <c r="R8" s="290"/>
      <c r="S8" s="83"/>
    </row>
    <row r="9" spans="1:25" s="287" customFormat="1" ht="21.75" customHeight="1" x14ac:dyDescent="0.25">
      <c r="A9" s="287" t="s">
        <v>169</v>
      </c>
      <c r="B9" s="288" t="s">
        <v>53</v>
      </c>
      <c r="C9" s="178">
        <v>3</v>
      </c>
      <c r="D9" s="178">
        <v>29450</v>
      </c>
      <c r="E9" s="179">
        <f>D9/D20*100</f>
        <v>20.303763607658208</v>
      </c>
      <c r="F9" s="289"/>
      <c r="G9" s="281">
        <v>2</v>
      </c>
      <c r="H9" s="281">
        <v>2</v>
      </c>
      <c r="I9" s="281">
        <v>0</v>
      </c>
      <c r="J9" s="281">
        <v>0</v>
      </c>
      <c r="K9" s="281">
        <v>0</v>
      </c>
      <c r="L9" s="289"/>
      <c r="M9" s="179">
        <f t="shared" si="0"/>
        <v>66.666666666666657</v>
      </c>
      <c r="N9" s="179">
        <f t="shared" si="1"/>
        <v>66.666666666666657</v>
      </c>
      <c r="O9" s="179">
        <f t="shared" si="2"/>
        <v>0</v>
      </c>
      <c r="P9" s="179">
        <f t="shared" si="3"/>
        <v>0</v>
      </c>
      <c r="Q9" s="179">
        <f t="shared" si="4"/>
        <v>0</v>
      </c>
      <c r="R9" s="284"/>
      <c r="S9" s="83"/>
    </row>
    <row r="10" spans="1:25" s="287" customFormat="1" ht="21.75" customHeight="1" x14ac:dyDescent="0.25">
      <c r="A10" s="287" t="s">
        <v>169</v>
      </c>
      <c r="B10" s="288" t="s">
        <v>54</v>
      </c>
      <c r="C10" s="178">
        <v>5</v>
      </c>
      <c r="D10" s="178">
        <v>2730</v>
      </c>
      <c r="E10" s="179">
        <f>D10/D20*100</f>
        <v>1.8821485449543942</v>
      </c>
      <c r="F10" s="289"/>
      <c r="G10" s="281">
        <v>0</v>
      </c>
      <c r="H10" s="281">
        <v>0</v>
      </c>
      <c r="I10" s="281">
        <v>5</v>
      </c>
      <c r="J10" s="281">
        <v>0</v>
      </c>
      <c r="K10" s="281">
        <v>0</v>
      </c>
      <c r="L10" s="289"/>
      <c r="M10" s="179">
        <f t="shared" si="0"/>
        <v>0</v>
      </c>
      <c r="N10" s="179">
        <f t="shared" si="1"/>
        <v>0</v>
      </c>
      <c r="O10" s="179">
        <f t="shared" si="2"/>
        <v>100</v>
      </c>
      <c r="P10" s="179">
        <f t="shared" si="3"/>
        <v>0</v>
      </c>
      <c r="Q10" s="179">
        <f t="shared" si="4"/>
        <v>0</v>
      </c>
      <c r="R10" s="284"/>
      <c r="S10" s="83"/>
    </row>
    <row r="11" spans="1:25" s="287" customFormat="1" ht="21.75" customHeight="1" x14ac:dyDescent="0.25">
      <c r="A11" s="287" t="s">
        <v>169</v>
      </c>
      <c r="B11" s="288" t="s">
        <v>55</v>
      </c>
      <c r="C11" s="178">
        <v>1</v>
      </c>
      <c r="D11" s="303">
        <v>15750</v>
      </c>
      <c r="E11" s="179">
        <f>D11/D20*100</f>
        <v>10.858549297813811</v>
      </c>
      <c r="F11" s="289"/>
      <c r="G11" s="281">
        <v>0</v>
      </c>
      <c r="H11" s="281">
        <v>0</v>
      </c>
      <c r="I11" s="281">
        <v>1</v>
      </c>
      <c r="J11" s="281">
        <v>0</v>
      </c>
      <c r="K11" s="281">
        <v>0</v>
      </c>
      <c r="L11" s="289"/>
      <c r="M11" s="179">
        <v>0</v>
      </c>
      <c r="N11" s="179">
        <v>0</v>
      </c>
      <c r="O11" s="179">
        <f>I11/C11*100</f>
        <v>100</v>
      </c>
      <c r="P11" s="179">
        <v>0</v>
      </c>
      <c r="Q11" s="179">
        <v>0</v>
      </c>
      <c r="R11" s="284"/>
      <c r="S11" s="83"/>
    </row>
    <row r="12" spans="1:25" s="287" customFormat="1" ht="21.75" customHeight="1" x14ac:dyDescent="0.25">
      <c r="A12" s="287" t="s">
        <v>169</v>
      </c>
      <c r="B12" s="288" t="s">
        <v>56</v>
      </c>
      <c r="C12" s="178">
        <v>3</v>
      </c>
      <c r="D12" s="178">
        <v>7072</v>
      </c>
      <c r="E12" s="179">
        <f>D12/D20*100</f>
        <v>4.8756609926437635</v>
      </c>
      <c r="F12" s="289"/>
      <c r="G12" s="281">
        <v>0</v>
      </c>
      <c r="H12" s="281">
        <v>1</v>
      </c>
      <c r="I12" s="281">
        <v>1</v>
      </c>
      <c r="J12" s="281">
        <v>0</v>
      </c>
      <c r="K12" s="281">
        <v>1</v>
      </c>
      <c r="L12" s="289"/>
      <c r="M12" s="179">
        <f t="shared" si="0"/>
        <v>0</v>
      </c>
      <c r="N12" s="179">
        <f t="shared" si="1"/>
        <v>33.333333333333329</v>
      </c>
      <c r="O12" s="179">
        <f t="shared" si="2"/>
        <v>33.333333333333329</v>
      </c>
      <c r="P12" s="179">
        <f t="shared" si="3"/>
        <v>0</v>
      </c>
      <c r="Q12" s="179">
        <f t="shared" si="4"/>
        <v>33.333333333333329</v>
      </c>
      <c r="R12" s="284"/>
      <c r="S12" s="83"/>
    </row>
    <row r="13" spans="1:25" s="287" customFormat="1" ht="21.75" customHeight="1" x14ac:dyDescent="0.25">
      <c r="A13" s="287" t="s">
        <v>169</v>
      </c>
      <c r="B13" s="288" t="s">
        <v>57</v>
      </c>
      <c r="C13" s="178">
        <v>1</v>
      </c>
      <c r="D13" s="178">
        <v>1400</v>
      </c>
      <c r="E13" s="179">
        <f>D13/D20*100</f>
        <v>0.96520438202789449</v>
      </c>
      <c r="F13" s="289"/>
      <c r="G13" s="281">
        <v>0</v>
      </c>
      <c r="H13" s="281">
        <v>0</v>
      </c>
      <c r="I13" s="281">
        <v>0</v>
      </c>
      <c r="J13" s="281">
        <v>1</v>
      </c>
      <c r="K13" s="281">
        <v>0</v>
      </c>
      <c r="L13" s="289"/>
      <c r="M13" s="179">
        <f t="shared" si="0"/>
        <v>0</v>
      </c>
      <c r="N13" s="179">
        <f t="shared" si="1"/>
        <v>0</v>
      </c>
      <c r="O13" s="179">
        <f t="shared" si="2"/>
        <v>0</v>
      </c>
      <c r="P13" s="179">
        <f t="shared" si="3"/>
        <v>100</v>
      </c>
      <c r="Q13" s="179">
        <f t="shared" si="4"/>
        <v>0</v>
      </c>
      <c r="R13" s="284"/>
      <c r="S13" s="83"/>
    </row>
    <row r="14" spans="1:25" s="287" customFormat="1" ht="21.75" customHeight="1" x14ac:dyDescent="0.25">
      <c r="A14" s="287" t="s">
        <v>169</v>
      </c>
      <c r="B14" s="288" t="s">
        <v>58</v>
      </c>
      <c r="C14" s="178">
        <v>2</v>
      </c>
      <c r="D14" s="178">
        <v>16800</v>
      </c>
      <c r="E14" s="179">
        <f>D14/D20*100</f>
        <v>11.582452584334733</v>
      </c>
      <c r="F14" s="289"/>
      <c r="G14" s="281">
        <v>0</v>
      </c>
      <c r="H14" s="281">
        <v>0</v>
      </c>
      <c r="I14" s="281">
        <v>2</v>
      </c>
      <c r="J14" s="281">
        <v>0</v>
      </c>
      <c r="K14" s="281">
        <v>0</v>
      </c>
      <c r="L14" s="289"/>
      <c r="M14" s="179">
        <f t="shared" si="0"/>
        <v>0</v>
      </c>
      <c r="N14" s="179">
        <f t="shared" si="1"/>
        <v>0</v>
      </c>
      <c r="O14" s="179">
        <f t="shared" si="2"/>
        <v>100</v>
      </c>
      <c r="P14" s="179">
        <f t="shared" si="3"/>
        <v>0</v>
      </c>
      <c r="Q14" s="179">
        <f t="shared" si="4"/>
        <v>0</v>
      </c>
      <c r="R14" s="284"/>
      <c r="S14" s="83"/>
    </row>
    <row r="15" spans="1:25" s="287" customFormat="1" ht="21.75" customHeight="1" x14ac:dyDescent="0.25">
      <c r="A15" s="287" t="s">
        <v>169</v>
      </c>
      <c r="B15" s="288" t="s">
        <v>59</v>
      </c>
      <c r="C15" s="178">
        <v>4</v>
      </c>
      <c r="D15" s="178">
        <v>15250</v>
      </c>
      <c r="E15" s="179">
        <f>D15/D20*100</f>
        <v>10.513833447089564</v>
      </c>
      <c r="F15" s="289"/>
      <c r="G15" s="281">
        <v>0</v>
      </c>
      <c r="H15" s="281">
        <v>0</v>
      </c>
      <c r="I15" s="281">
        <v>4</v>
      </c>
      <c r="J15" s="281">
        <v>1</v>
      </c>
      <c r="K15" s="281">
        <v>0</v>
      </c>
      <c r="L15" s="289"/>
      <c r="M15" s="179">
        <f t="shared" si="0"/>
        <v>0</v>
      </c>
      <c r="N15" s="179">
        <f t="shared" si="1"/>
        <v>0</v>
      </c>
      <c r="O15" s="179">
        <f t="shared" si="2"/>
        <v>100</v>
      </c>
      <c r="P15" s="179">
        <f t="shared" si="3"/>
        <v>25</v>
      </c>
      <c r="Q15" s="179">
        <f t="shared" si="4"/>
        <v>0</v>
      </c>
      <c r="R15" s="284"/>
      <c r="S15" s="83"/>
    </row>
    <row r="16" spans="1:25" s="287" customFormat="1" ht="21.75" customHeight="1" x14ac:dyDescent="0.25">
      <c r="A16" s="287" t="s">
        <v>169</v>
      </c>
      <c r="B16" s="288" t="s">
        <v>60</v>
      </c>
      <c r="C16" s="178">
        <v>3</v>
      </c>
      <c r="D16" s="178">
        <v>4250</v>
      </c>
      <c r="E16" s="179">
        <f>D16/D20*100</f>
        <v>2.930084731156108</v>
      </c>
      <c r="F16" s="289"/>
      <c r="G16" s="281">
        <v>0</v>
      </c>
      <c r="H16" s="281">
        <v>0</v>
      </c>
      <c r="I16" s="281">
        <v>3</v>
      </c>
      <c r="J16" s="281">
        <v>0</v>
      </c>
      <c r="K16" s="281">
        <v>0</v>
      </c>
      <c r="L16" s="289"/>
      <c r="M16" s="179">
        <f t="shared" si="0"/>
        <v>0</v>
      </c>
      <c r="N16" s="179">
        <f t="shared" si="1"/>
        <v>0</v>
      </c>
      <c r="O16" s="179">
        <f t="shared" si="2"/>
        <v>100</v>
      </c>
      <c r="P16" s="179">
        <f t="shared" si="3"/>
        <v>0</v>
      </c>
      <c r="Q16" s="179">
        <f t="shared" si="4"/>
        <v>0</v>
      </c>
      <c r="R16" s="284"/>
      <c r="S16" s="83"/>
    </row>
    <row r="17" spans="1:22" s="287" customFormat="1" ht="21.75" customHeight="1" x14ac:dyDescent="0.25">
      <c r="A17" s="287" t="s">
        <v>169</v>
      </c>
      <c r="B17" s="288" t="s">
        <v>61</v>
      </c>
      <c r="C17" s="178">
        <v>4</v>
      </c>
      <c r="D17" s="178">
        <v>11150</v>
      </c>
      <c r="E17" s="179">
        <f>D17/D20*100</f>
        <v>7.6871634711507308</v>
      </c>
      <c r="F17" s="289"/>
      <c r="G17" s="281">
        <v>0</v>
      </c>
      <c r="H17" s="281">
        <v>0</v>
      </c>
      <c r="I17" s="281">
        <v>3</v>
      </c>
      <c r="J17" s="281">
        <v>1</v>
      </c>
      <c r="K17" s="281">
        <v>0</v>
      </c>
      <c r="L17" s="289"/>
      <c r="M17" s="179">
        <f t="shared" si="0"/>
        <v>0</v>
      </c>
      <c r="N17" s="179">
        <f t="shared" si="1"/>
        <v>0</v>
      </c>
      <c r="O17" s="179">
        <f t="shared" si="2"/>
        <v>75</v>
      </c>
      <c r="P17" s="179">
        <f t="shared" si="3"/>
        <v>25</v>
      </c>
      <c r="Q17" s="179">
        <f t="shared" si="4"/>
        <v>0</v>
      </c>
      <c r="R17" s="284"/>
      <c r="S17" s="83"/>
    </row>
    <row r="18" spans="1:22" s="287" customFormat="1" ht="21.75" customHeight="1" x14ac:dyDescent="0.25">
      <c r="A18" s="287" t="s">
        <v>169</v>
      </c>
      <c r="B18" s="292" t="s">
        <v>62</v>
      </c>
      <c r="C18" s="178">
        <v>5</v>
      </c>
      <c r="D18" s="293">
        <v>8810</v>
      </c>
      <c r="E18" s="179">
        <f>D18/D20*100</f>
        <v>6.0738932897612496</v>
      </c>
      <c r="F18" s="294"/>
      <c r="G18" s="281">
        <v>0</v>
      </c>
      <c r="H18" s="281">
        <v>0</v>
      </c>
      <c r="I18" s="281">
        <v>0</v>
      </c>
      <c r="J18" s="281">
        <v>5</v>
      </c>
      <c r="K18" s="281">
        <v>0</v>
      </c>
      <c r="L18" s="294"/>
      <c r="M18" s="179">
        <f t="shared" si="0"/>
        <v>0</v>
      </c>
      <c r="N18" s="179">
        <f t="shared" si="1"/>
        <v>0</v>
      </c>
      <c r="O18" s="179">
        <f t="shared" si="2"/>
        <v>0</v>
      </c>
      <c r="P18" s="179">
        <f t="shared" si="3"/>
        <v>100</v>
      </c>
      <c r="Q18" s="179">
        <f t="shared" si="4"/>
        <v>0</v>
      </c>
      <c r="R18" s="284"/>
      <c r="S18" s="295"/>
    </row>
    <row r="19" spans="1:22" s="287" customFormat="1" ht="21.75" customHeight="1" x14ac:dyDescent="0.25">
      <c r="A19" s="287" t="s">
        <v>169</v>
      </c>
      <c r="B19" s="296" t="s">
        <v>63</v>
      </c>
      <c r="C19" s="293">
        <v>2</v>
      </c>
      <c r="D19" s="297">
        <v>9100</v>
      </c>
      <c r="E19" s="298">
        <f>D19/D20*100</f>
        <v>6.2738284831813136</v>
      </c>
      <c r="F19" s="294"/>
      <c r="G19" s="299">
        <v>2</v>
      </c>
      <c r="H19" s="299">
        <v>0</v>
      </c>
      <c r="I19" s="299">
        <v>2</v>
      </c>
      <c r="J19" s="299">
        <v>0</v>
      </c>
      <c r="K19" s="299">
        <v>0</v>
      </c>
      <c r="L19" s="294"/>
      <c r="M19" s="284">
        <f t="shared" si="0"/>
        <v>100</v>
      </c>
      <c r="N19" s="284">
        <f t="shared" si="1"/>
        <v>0</v>
      </c>
      <c r="O19" s="284">
        <f t="shared" si="2"/>
        <v>100</v>
      </c>
      <c r="P19" s="284">
        <f t="shared" si="3"/>
        <v>0</v>
      </c>
      <c r="Q19" s="284">
        <f t="shared" si="4"/>
        <v>0</v>
      </c>
      <c r="R19" s="284"/>
      <c r="S19" s="300"/>
    </row>
    <row r="20" spans="1:22" ht="21" customHeight="1" thickBot="1" x14ac:dyDescent="0.3">
      <c r="A20" s="82" t="s">
        <v>169</v>
      </c>
      <c r="B20" s="151" t="s">
        <v>94</v>
      </c>
      <c r="C20" s="121">
        <f>SUM(C5:C19)</f>
        <v>47</v>
      </c>
      <c r="D20" s="152">
        <f>SUM(D5:D19)</f>
        <v>145047</v>
      </c>
      <c r="E20" s="123">
        <f>SUM(E5:E19)</f>
        <v>100</v>
      </c>
      <c r="F20" s="123"/>
      <c r="G20" s="133">
        <f>SUM(G5:G19)</f>
        <v>5</v>
      </c>
      <c r="H20" s="133">
        <f>SUM(H5:H19)</f>
        <v>3</v>
      </c>
      <c r="I20" s="133">
        <f>SUM(I5:I19)</f>
        <v>32</v>
      </c>
      <c r="J20" s="133">
        <f>SUM(J5:J19)</f>
        <v>11</v>
      </c>
      <c r="K20" s="133">
        <f>SUM(K5:K19)</f>
        <v>1</v>
      </c>
      <c r="L20" s="123"/>
      <c r="M20" s="136">
        <f t="shared" ref="M20" si="5">G20/C20*100</f>
        <v>10.638297872340425</v>
      </c>
      <c r="N20" s="136">
        <f t="shared" ref="N20" si="6">H20/C20*100</f>
        <v>6.3829787234042552</v>
      </c>
      <c r="O20" s="136">
        <f t="shared" ref="O20" si="7">I20/C20*100</f>
        <v>68.085106382978722</v>
      </c>
      <c r="P20" s="136">
        <f t="shared" ref="P20" si="8">J20/C20*100</f>
        <v>23.404255319148938</v>
      </c>
      <c r="Q20" s="136">
        <f t="shared" ref="Q20" si="9">K20/C20*100</f>
        <v>2.1276595744680851</v>
      </c>
      <c r="R20" s="84"/>
      <c r="S20" s="85"/>
    </row>
    <row r="21" spans="1:22" ht="5.25" customHeight="1" thickTop="1" x14ac:dyDescent="0.25">
      <c r="B21" s="94"/>
      <c r="C21" s="93"/>
      <c r="D21" s="93"/>
      <c r="E21" s="93"/>
      <c r="F21" s="93"/>
      <c r="G21" s="476"/>
      <c r="H21" s="476"/>
      <c r="I21" s="476"/>
      <c r="J21" s="86"/>
      <c r="K21" s="86"/>
      <c r="L21" s="93"/>
      <c r="M21" s="476"/>
      <c r="N21" s="476"/>
      <c r="O21" s="476"/>
      <c r="P21" s="86"/>
      <c r="Q21" s="86"/>
      <c r="R21" s="86"/>
      <c r="S21" s="86"/>
      <c r="T21" s="86"/>
      <c r="U21" s="86"/>
      <c r="V21" s="86"/>
    </row>
    <row r="22" spans="1:22" ht="17.25" hidden="1" customHeight="1" x14ac:dyDescent="0.25">
      <c r="B22" s="483" t="s">
        <v>164</v>
      </c>
      <c r="C22" s="483"/>
      <c r="D22" s="483"/>
      <c r="E22" s="483"/>
      <c r="F22" s="232"/>
      <c r="G22" s="229"/>
      <c r="H22" s="229"/>
      <c r="I22" s="229"/>
      <c r="J22" s="86"/>
      <c r="K22" s="86"/>
      <c r="L22" s="232"/>
      <c r="M22" s="229"/>
      <c r="N22" s="229"/>
      <c r="O22" s="229"/>
      <c r="P22" s="86"/>
      <c r="Q22" s="86"/>
      <c r="R22" s="86"/>
      <c r="S22" s="86"/>
      <c r="T22" s="86"/>
      <c r="U22" s="86"/>
      <c r="V22" s="86"/>
    </row>
    <row r="23" spans="1:22" s="88" customFormat="1" ht="16.5" customHeight="1" x14ac:dyDescent="0.2">
      <c r="B23" s="479" t="s">
        <v>78</v>
      </c>
      <c r="C23" s="479"/>
      <c r="D23" s="479"/>
      <c r="E23" s="479"/>
      <c r="F23" s="479"/>
      <c r="G23" s="479"/>
      <c r="H23" s="479"/>
      <c r="I23" s="479"/>
      <c r="J23" s="479"/>
      <c r="K23" s="479"/>
      <c r="L23" s="479"/>
      <c r="M23" s="479"/>
      <c r="N23" s="479"/>
      <c r="O23" s="479"/>
      <c r="P23" s="479"/>
      <c r="Q23" s="479"/>
      <c r="R23" s="479"/>
      <c r="S23" s="479"/>
      <c r="T23" s="479"/>
      <c r="U23" s="479"/>
      <c r="V23" s="479"/>
    </row>
    <row r="24" spans="1:22" s="88" customFormat="1" ht="15.75" customHeight="1" x14ac:dyDescent="0.2">
      <c r="B24" s="478" t="s">
        <v>26</v>
      </c>
      <c r="C24" s="478"/>
      <c r="D24" s="478"/>
      <c r="E24" s="150"/>
      <c r="F24" s="145"/>
      <c r="G24" s="145"/>
      <c r="H24" s="145"/>
      <c r="I24" s="145"/>
      <c r="J24" s="482">
        <v>24</v>
      </c>
      <c r="K24" s="482"/>
      <c r="L24" s="145"/>
      <c r="M24" s="150"/>
      <c r="N24" s="145"/>
      <c r="O24" s="145"/>
      <c r="P24" s="145"/>
      <c r="Q24" s="145"/>
      <c r="R24" s="109"/>
      <c r="S24" s="109"/>
      <c r="T24" s="107"/>
      <c r="U24" s="107"/>
      <c r="V24" s="107"/>
    </row>
  </sheetData>
  <mergeCells count="17">
    <mergeCell ref="G21:I21"/>
    <mergeCell ref="T3:Y3"/>
    <mergeCell ref="B24:D24"/>
    <mergeCell ref="M21:O21"/>
    <mergeCell ref="B23:V23"/>
    <mergeCell ref="S3:S4"/>
    <mergeCell ref="J24:K24"/>
    <mergeCell ref="B22:E22"/>
    <mergeCell ref="B1:Q1"/>
    <mergeCell ref="B2:P2"/>
    <mergeCell ref="B3:B4"/>
    <mergeCell ref="C3:C4"/>
    <mergeCell ref="D3:E3"/>
    <mergeCell ref="L3:L4"/>
    <mergeCell ref="M3:Q3"/>
    <mergeCell ref="F3:F4"/>
    <mergeCell ref="G3:K3"/>
  </mergeCells>
  <printOptions horizontalCentered="1"/>
  <pageMargins left="0.70866141732283472" right="0.70866141732283472" top="0.74803149606299213" bottom="0.74803149606299213" header="0.31496062992125984" footer="0.31496062992125984"/>
  <pageSetup paperSize="9" scale="95"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24"/>
  <sheetViews>
    <sheetView rightToLeft="1" view="pageBreakPreview" topLeftCell="A8" zoomScaleSheetLayoutView="100" workbookViewId="0">
      <selection activeCell="A26" sqref="A26"/>
    </sheetView>
  </sheetViews>
  <sheetFormatPr defaultRowHeight="14.25" x14ac:dyDescent="0.2"/>
  <cols>
    <col min="1" max="1" width="9.140625" style="52"/>
    <col min="2" max="2" width="12.28515625" style="52" customWidth="1"/>
    <col min="3" max="3" width="11" style="60" customWidth="1"/>
    <col min="4" max="6" width="8.7109375" style="52" customWidth="1"/>
    <col min="7" max="7" width="7.7109375" style="52" customWidth="1"/>
    <col min="8" max="8" width="8.7109375" style="52" customWidth="1"/>
    <col min="9" max="9" width="9.7109375" style="52" customWidth="1"/>
    <col min="10" max="10" width="0.85546875" style="52" customWidth="1"/>
    <col min="11" max="12" width="7.7109375" style="52" customWidth="1"/>
    <col min="13" max="13" width="7.140625" style="52" customWidth="1"/>
    <col min="14" max="14" width="6.5703125" style="52" customWidth="1"/>
    <col min="15" max="15" width="7.7109375" style="52" customWidth="1"/>
    <col min="16" max="16" width="8.7109375" style="52" customWidth="1"/>
    <col min="17" max="17" width="11.7109375" style="52" customWidth="1"/>
    <col min="18" max="16384" width="9.140625" style="52"/>
  </cols>
  <sheetData>
    <row r="1" spans="1:20" ht="17.25" customHeight="1" x14ac:dyDescent="0.2">
      <c r="B1" s="435" t="s">
        <v>173</v>
      </c>
      <c r="C1" s="436"/>
      <c r="D1" s="436"/>
      <c r="E1" s="436"/>
      <c r="F1" s="436"/>
      <c r="G1" s="436"/>
      <c r="H1" s="436"/>
      <c r="I1" s="436"/>
      <c r="J1" s="436"/>
      <c r="K1" s="436"/>
      <c r="L1" s="436"/>
      <c r="M1" s="436"/>
      <c r="N1" s="436"/>
      <c r="O1" s="436"/>
      <c r="P1" s="436"/>
      <c r="Q1" s="436"/>
    </row>
    <row r="2" spans="1:20" ht="15" customHeight="1" thickBot="1" x14ac:dyDescent="0.25">
      <c r="B2" s="488" t="s">
        <v>143</v>
      </c>
      <c r="C2" s="437"/>
      <c r="D2" s="437"/>
      <c r="E2" s="437"/>
      <c r="F2" s="437"/>
      <c r="G2" s="437"/>
      <c r="H2" s="437"/>
      <c r="I2" s="437"/>
      <c r="J2" s="437"/>
      <c r="K2" s="437"/>
      <c r="L2" s="437"/>
      <c r="M2" s="132"/>
      <c r="N2" s="107"/>
      <c r="O2" s="107"/>
      <c r="P2" s="107"/>
      <c r="Q2" s="107"/>
    </row>
    <row r="3" spans="1:20" ht="33" customHeight="1" thickTop="1" x14ac:dyDescent="0.2">
      <c r="B3" s="438" t="s">
        <v>34</v>
      </c>
      <c r="C3" s="489" t="s">
        <v>92</v>
      </c>
      <c r="D3" s="487" t="s">
        <v>118</v>
      </c>
      <c r="E3" s="487"/>
      <c r="F3" s="487"/>
      <c r="G3" s="487"/>
      <c r="H3" s="487"/>
      <c r="I3" s="487"/>
      <c r="J3" s="441"/>
      <c r="K3" s="487" t="s">
        <v>85</v>
      </c>
      <c r="L3" s="487"/>
      <c r="M3" s="487"/>
      <c r="N3" s="487"/>
      <c r="O3" s="487"/>
      <c r="P3" s="487"/>
      <c r="Q3" s="485" t="s">
        <v>119</v>
      </c>
    </row>
    <row r="4" spans="1:20" ht="21" customHeight="1" x14ac:dyDescent="0.2">
      <c r="B4" s="439"/>
      <c r="C4" s="490"/>
      <c r="D4" s="138" t="s">
        <v>81</v>
      </c>
      <c r="E4" s="138" t="s">
        <v>82</v>
      </c>
      <c r="F4" s="138" t="s">
        <v>83</v>
      </c>
      <c r="G4" s="138" t="s">
        <v>84</v>
      </c>
      <c r="H4" s="138" t="s">
        <v>116</v>
      </c>
      <c r="I4" s="138" t="s">
        <v>0</v>
      </c>
      <c r="J4" s="446"/>
      <c r="K4" s="138" t="s">
        <v>81</v>
      </c>
      <c r="L4" s="138" t="s">
        <v>82</v>
      </c>
      <c r="M4" s="138" t="s">
        <v>83</v>
      </c>
      <c r="N4" s="138" t="s">
        <v>84</v>
      </c>
      <c r="O4" s="138" t="s">
        <v>116</v>
      </c>
      <c r="P4" s="137" t="s">
        <v>120</v>
      </c>
      <c r="Q4" s="486"/>
    </row>
    <row r="5" spans="1:20" s="302" customFormat="1" ht="22.5" customHeight="1" x14ac:dyDescent="0.2">
      <c r="A5" s="355" t="s">
        <v>169</v>
      </c>
      <c r="B5" s="255" t="s">
        <v>49</v>
      </c>
      <c r="C5" s="280">
        <f>'10'!C5</f>
        <v>3</v>
      </c>
      <c r="D5" s="339">
        <v>21978</v>
      </c>
      <c r="E5" s="280">
        <v>476</v>
      </c>
      <c r="F5" s="339">
        <v>26860</v>
      </c>
      <c r="G5" s="280">
        <v>440</v>
      </c>
      <c r="H5" s="280">
        <v>0</v>
      </c>
      <c r="I5" s="339">
        <f t="shared" ref="I5:I19" si="0">SUM(D5:H5)</f>
        <v>49754</v>
      </c>
      <c r="J5" s="280"/>
      <c r="K5" s="284">
        <f>D5/$I$5*100</f>
        <v>44.173332797363024</v>
      </c>
      <c r="L5" s="284">
        <f t="shared" ref="L5:O5" si="1">E5/$I$5*100</f>
        <v>0.9567069984322869</v>
      </c>
      <c r="M5" s="284">
        <f t="shared" si="1"/>
        <v>53.985609197250476</v>
      </c>
      <c r="N5" s="284">
        <f t="shared" si="1"/>
        <v>0.88435100695421465</v>
      </c>
      <c r="O5" s="284">
        <f t="shared" si="1"/>
        <v>0</v>
      </c>
      <c r="P5" s="284">
        <f t="shared" ref="P5:P20" si="2">SUM(K5:O5)</f>
        <v>100.00000000000001</v>
      </c>
      <c r="Q5" s="284">
        <f>I5/$I$20*100</f>
        <v>6.8998513357592968</v>
      </c>
      <c r="R5" s="301">
        <f>SUM(K5:P5)</f>
        <v>200.00000000000003</v>
      </c>
    </row>
    <row r="6" spans="1:20" s="302" customFormat="1" ht="22.5" customHeight="1" x14ac:dyDescent="0.2">
      <c r="A6" s="347" t="s">
        <v>169</v>
      </c>
      <c r="B6" s="262" t="s">
        <v>50</v>
      </c>
      <c r="C6" s="291">
        <f>'10'!C6</f>
        <v>5</v>
      </c>
      <c r="D6" s="303">
        <v>51164</v>
      </c>
      <c r="E6" s="303">
        <v>2196</v>
      </c>
      <c r="F6" s="303">
        <v>15376</v>
      </c>
      <c r="G6" s="303">
        <v>210</v>
      </c>
      <c r="H6" s="303">
        <v>22</v>
      </c>
      <c r="I6" s="303">
        <f t="shared" si="0"/>
        <v>68968</v>
      </c>
      <c r="J6" s="289"/>
      <c r="K6" s="304">
        <f t="shared" ref="K6" si="3">D6/$I$6*100</f>
        <v>74.18512933534393</v>
      </c>
      <c r="L6" s="304">
        <f t="shared" ref="L6" si="4">E6/$I$6*100</f>
        <v>3.1840853729265746</v>
      </c>
      <c r="M6" s="304">
        <f t="shared" ref="M6" si="5">F6/$I$6*100</f>
        <v>22.294397401693537</v>
      </c>
      <c r="N6" s="304">
        <f t="shared" ref="N6:O6" si="6">G6/$I$6*100</f>
        <v>0.30448903839461777</v>
      </c>
      <c r="O6" s="304">
        <f t="shared" si="6"/>
        <v>3.1898851641340917E-2</v>
      </c>
      <c r="P6" s="304">
        <f t="shared" si="2"/>
        <v>100.00000000000001</v>
      </c>
      <c r="Q6" s="304">
        <f>I6/$I$20*100</f>
        <v>9.5644359634330343</v>
      </c>
      <c r="R6" s="305"/>
      <c r="T6" s="280"/>
    </row>
    <row r="7" spans="1:20" s="302" customFormat="1" ht="22.5" customHeight="1" x14ac:dyDescent="0.2">
      <c r="A7" s="347" t="s">
        <v>169</v>
      </c>
      <c r="B7" s="262" t="s">
        <v>51</v>
      </c>
      <c r="C7" s="178">
        <f>'10'!C7</f>
        <v>2</v>
      </c>
      <c r="D7" s="303">
        <v>5292</v>
      </c>
      <c r="E7" s="303">
        <v>1740</v>
      </c>
      <c r="F7" s="303">
        <v>983</v>
      </c>
      <c r="G7" s="303">
        <v>0</v>
      </c>
      <c r="H7" s="303">
        <v>0</v>
      </c>
      <c r="I7" s="303">
        <f t="shared" si="0"/>
        <v>8015</v>
      </c>
      <c r="J7" s="289"/>
      <c r="K7" s="179">
        <f>D7/$I$7*100</f>
        <v>66.026200873362455</v>
      </c>
      <c r="L7" s="179">
        <f t="shared" ref="L7:O7" si="7">E7/$I$7*100</f>
        <v>21.709295071740485</v>
      </c>
      <c r="M7" s="179">
        <f t="shared" si="7"/>
        <v>12.264504054897069</v>
      </c>
      <c r="N7" s="179">
        <f t="shared" si="7"/>
        <v>0</v>
      </c>
      <c r="O7" s="179">
        <f t="shared" si="7"/>
        <v>0</v>
      </c>
      <c r="P7" s="304">
        <f t="shared" si="2"/>
        <v>100.00000000000001</v>
      </c>
      <c r="Q7" s="304">
        <f t="shared" ref="Q7:Q19" si="8">I7/$I$20*100</f>
        <v>1.1115148220466851</v>
      </c>
    </row>
    <row r="8" spans="1:20" s="302" customFormat="1" ht="22.5" customHeight="1" x14ac:dyDescent="0.2">
      <c r="A8" s="347" t="s">
        <v>169</v>
      </c>
      <c r="B8" s="262" t="s">
        <v>52</v>
      </c>
      <c r="C8" s="178">
        <f>'10'!C8</f>
        <v>4</v>
      </c>
      <c r="D8" s="303">
        <v>27338</v>
      </c>
      <c r="E8" s="303">
        <v>2347</v>
      </c>
      <c r="F8" s="303">
        <v>3299</v>
      </c>
      <c r="G8" s="303">
        <v>7</v>
      </c>
      <c r="H8" s="303">
        <v>3</v>
      </c>
      <c r="I8" s="303">
        <f t="shared" si="0"/>
        <v>32994</v>
      </c>
      <c r="J8" s="289"/>
      <c r="K8" s="179">
        <f>D8/$I$8*100</f>
        <v>82.85748924046797</v>
      </c>
      <c r="L8" s="179">
        <f t="shared" ref="L8:O8" si="9">E8/$I$8*100</f>
        <v>7.1134145602230703</v>
      </c>
      <c r="M8" s="179">
        <f t="shared" si="9"/>
        <v>9.9987876583621258</v>
      </c>
      <c r="N8" s="179">
        <f t="shared" si="9"/>
        <v>2.1215978662787176E-2</v>
      </c>
      <c r="O8" s="179">
        <f t="shared" si="9"/>
        <v>9.0925622840516453E-3</v>
      </c>
      <c r="P8" s="304">
        <f t="shared" si="2"/>
        <v>100</v>
      </c>
      <c r="Q8" s="304">
        <f t="shared" si="8"/>
        <v>4.5755857814857546</v>
      </c>
    </row>
    <row r="9" spans="1:20" s="302" customFormat="1" ht="22.5" customHeight="1" x14ac:dyDescent="0.2">
      <c r="A9" s="347" t="s">
        <v>169</v>
      </c>
      <c r="B9" s="262" t="s">
        <v>53</v>
      </c>
      <c r="C9" s="178">
        <f>'10'!C9</f>
        <v>3</v>
      </c>
      <c r="D9" s="303">
        <v>155000</v>
      </c>
      <c r="E9" s="303">
        <v>125000</v>
      </c>
      <c r="F9" s="303">
        <v>12120</v>
      </c>
      <c r="G9" s="303">
        <v>600</v>
      </c>
      <c r="H9" s="303">
        <v>0</v>
      </c>
      <c r="I9" s="303">
        <f t="shared" si="0"/>
        <v>292720</v>
      </c>
      <c r="J9" s="289"/>
      <c r="K9" s="179">
        <f>D9/$I$9*100</f>
        <v>52.951626127357201</v>
      </c>
      <c r="L9" s="179">
        <f t="shared" ref="L9:O9" si="10">E9/$I$9*100</f>
        <v>42.702924296255809</v>
      </c>
      <c r="M9" s="179">
        <f t="shared" si="10"/>
        <v>4.1404755397649629</v>
      </c>
      <c r="N9" s="179">
        <f t="shared" si="10"/>
        <v>0.2049740366220279</v>
      </c>
      <c r="O9" s="179">
        <f t="shared" si="10"/>
        <v>0</v>
      </c>
      <c r="P9" s="304">
        <f t="shared" si="2"/>
        <v>100.00000000000001</v>
      </c>
      <c r="Q9" s="304">
        <f t="shared" si="8"/>
        <v>40.594213188958904</v>
      </c>
    </row>
    <row r="10" spans="1:20" s="302" customFormat="1" ht="22.5" customHeight="1" x14ac:dyDescent="0.2">
      <c r="A10" s="347" t="s">
        <v>169</v>
      </c>
      <c r="B10" s="262" t="s">
        <v>54</v>
      </c>
      <c r="C10" s="178">
        <f>'10'!C10</f>
        <v>5</v>
      </c>
      <c r="D10" s="303">
        <v>1170</v>
      </c>
      <c r="E10" s="303">
        <v>539</v>
      </c>
      <c r="F10" s="303">
        <v>5087</v>
      </c>
      <c r="G10" s="303">
        <v>157</v>
      </c>
      <c r="H10" s="303">
        <v>4</v>
      </c>
      <c r="I10" s="303">
        <f t="shared" si="0"/>
        <v>6957</v>
      </c>
      <c r="J10" s="289"/>
      <c r="K10" s="179">
        <f>D10/$I$10*100</f>
        <v>16.817593790426908</v>
      </c>
      <c r="L10" s="179">
        <f t="shared" ref="L10:O10" si="11">E10/$I$10*100</f>
        <v>7.7475923530257296</v>
      </c>
      <c r="M10" s="179">
        <f t="shared" si="11"/>
        <v>73.120597958890315</v>
      </c>
      <c r="N10" s="179">
        <f t="shared" si="11"/>
        <v>2.2567198505102777</v>
      </c>
      <c r="O10" s="179">
        <f t="shared" si="11"/>
        <v>5.7496047146758655E-2</v>
      </c>
      <c r="P10" s="304">
        <f t="shared" si="2"/>
        <v>99.999999999999986</v>
      </c>
      <c r="Q10" s="304">
        <f t="shared" si="8"/>
        <v>0.96479209194994231</v>
      </c>
    </row>
    <row r="11" spans="1:20" s="302" customFormat="1" ht="22.5" customHeight="1" x14ac:dyDescent="0.2">
      <c r="A11" s="347" t="s">
        <v>169</v>
      </c>
      <c r="B11" s="262" t="s">
        <v>55</v>
      </c>
      <c r="C11" s="178">
        <f>'10'!C11</f>
        <v>1</v>
      </c>
      <c r="D11" s="303">
        <v>22429</v>
      </c>
      <c r="E11" s="303">
        <v>3670</v>
      </c>
      <c r="F11" s="303">
        <v>2481</v>
      </c>
      <c r="G11" s="303">
        <v>1028</v>
      </c>
      <c r="H11" s="280">
        <v>10</v>
      </c>
      <c r="I11" s="303">
        <f t="shared" si="0"/>
        <v>29618</v>
      </c>
      <c r="J11" s="289"/>
      <c r="K11" s="179">
        <f>D11/I11*100</f>
        <v>75.727598082247283</v>
      </c>
      <c r="L11" s="179">
        <f>E11/I11*100</f>
        <v>12.391113512053481</v>
      </c>
      <c r="M11" s="179">
        <f>F11/I11*100</f>
        <v>8.376662840164764</v>
      </c>
      <c r="N11" s="179">
        <f>G11/I11*100</f>
        <v>3.4708623134580319</v>
      </c>
      <c r="O11" s="179">
        <f>H11/I11*100</f>
        <v>3.3763252076440001E-2</v>
      </c>
      <c r="P11" s="179">
        <f t="shared" si="2"/>
        <v>100</v>
      </c>
      <c r="Q11" s="179">
        <f t="shared" si="8"/>
        <v>4.1074043667347118</v>
      </c>
    </row>
    <row r="12" spans="1:20" s="302" customFormat="1" ht="22.5" customHeight="1" x14ac:dyDescent="0.2">
      <c r="A12" s="347" t="s">
        <v>169</v>
      </c>
      <c r="B12" s="262" t="s">
        <v>56</v>
      </c>
      <c r="C12" s="178">
        <f>'10'!C12</f>
        <v>3</v>
      </c>
      <c r="D12" s="303">
        <v>2804</v>
      </c>
      <c r="E12" s="303">
        <v>690</v>
      </c>
      <c r="F12" s="303">
        <v>4788</v>
      </c>
      <c r="G12" s="303">
        <v>0</v>
      </c>
      <c r="H12" s="303">
        <v>0</v>
      </c>
      <c r="I12" s="303">
        <f t="shared" si="0"/>
        <v>8282</v>
      </c>
      <c r="J12" s="289"/>
      <c r="K12" s="179">
        <f>D12/$I$12*100</f>
        <v>33.856556387346053</v>
      </c>
      <c r="L12" s="179">
        <f t="shared" ref="L12:O12" si="12">E12/$I$12*100</f>
        <v>8.3313209369717462</v>
      </c>
      <c r="M12" s="179">
        <f t="shared" si="12"/>
        <v>57.812122675682197</v>
      </c>
      <c r="N12" s="179">
        <f t="shared" si="12"/>
        <v>0</v>
      </c>
      <c r="O12" s="179">
        <f t="shared" si="12"/>
        <v>0</v>
      </c>
      <c r="P12" s="304">
        <f t="shared" si="2"/>
        <v>100</v>
      </c>
      <c r="Q12" s="304">
        <f t="shared" si="8"/>
        <v>1.1485422028934056</v>
      </c>
    </row>
    <row r="13" spans="1:20" s="302" customFormat="1" ht="22.5" customHeight="1" x14ac:dyDescent="0.2">
      <c r="A13" s="347" t="s">
        <v>169</v>
      </c>
      <c r="B13" s="262" t="s">
        <v>57</v>
      </c>
      <c r="C13" s="178">
        <f>'10'!C13</f>
        <v>1</v>
      </c>
      <c r="D13" s="303">
        <v>2520</v>
      </c>
      <c r="E13" s="303">
        <v>720</v>
      </c>
      <c r="F13" s="303">
        <v>1080</v>
      </c>
      <c r="G13" s="303">
        <v>0</v>
      </c>
      <c r="H13" s="303">
        <v>0</v>
      </c>
      <c r="I13" s="303">
        <f t="shared" si="0"/>
        <v>4320</v>
      </c>
      <c r="J13" s="289"/>
      <c r="K13" s="179">
        <f>D13/$I$13*100</f>
        <v>58.333333333333336</v>
      </c>
      <c r="L13" s="179">
        <f t="shared" ref="L13:O13" si="13">E13/$I$13*100</f>
        <v>16.666666666666664</v>
      </c>
      <c r="M13" s="179">
        <f t="shared" si="13"/>
        <v>25</v>
      </c>
      <c r="N13" s="179">
        <f t="shared" si="13"/>
        <v>0</v>
      </c>
      <c r="O13" s="179">
        <f t="shared" si="13"/>
        <v>0</v>
      </c>
      <c r="P13" s="304">
        <f t="shared" si="2"/>
        <v>100</v>
      </c>
      <c r="Q13" s="304">
        <f t="shared" si="8"/>
        <v>0.59909470134019704</v>
      </c>
    </row>
    <row r="14" spans="1:20" s="302" customFormat="1" ht="22.5" customHeight="1" x14ac:dyDescent="0.2">
      <c r="A14" s="347" t="s">
        <v>169</v>
      </c>
      <c r="B14" s="262" t="s">
        <v>58</v>
      </c>
      <c r="C14" s="178">
        <f>'10'!C14</f>
        <v>2</v>
      </c>
      <c r="D14" s="303">
        <v>59884</v>
      </c>
      <c r="E14" s="303">
        <v>11132</v>
      </c>
      <c r="F14" s="303">
        <v>17800</v>
      </c>
      <c r="G14" s="303">
        <v>12876</v>
      </c>
      <c r="H14" s="303">
        <v>2895</v>
      </c>
      <c r="I14" s="303">
        <f t="shared" si="0"/>
        <v>104587</v>
      </c>
      <c r="J14" s="289"/>
      <c r="K14" s="179">
        <f>D14/$I$14*100</f>
        <v>57.257594156061465</v>
      </c>
      <c r="L14" s="179">
        <f>E14/I14*100</f>
        <v>10.643770258253895</v>
      </c>
      <c r="M14" s="179">
        <f t="shared" ref="M14:O14" si="14">F14/$I$14*100</f>
        <v>17.019323625307162</v>
      </c>
      <c r="N14" s="179">
        <f t="shared" si="14"/>
        <v>12.311281516823316</v>
      </c>
      <c r="O14" s="179">
        <f t="shared" si="14"/>
        <v>2.7680304435541703</v>
      </c>
      <c r="P14" s="304">
        <f t="shared" si="2"/>
        <v>100.00000000000001</v>
      </c>
      <c r="Q14" s="304">
        <f t="shared" si="8"/>
        <v>14.504054983580367</v>
      </c>
    </row>
    <row r="15" spans="1:20" s="302" customFormat="1" ht="22.5" customHeight="1" x14ac:dyDescent="0.2">
      <c r="A15" s="347" t="s">
        <v>169</v>
      </c>
      <c r="B15" s="262" t="s">
        <v>59</v>
      </c>
      <c r="C15" s="178">
        <f>'10'!C15</f>
        <v>4</v>
      </c>
      <c r="D15" s="303">
        <v>7273</v>
      </c>
      <c r="E15" s="303">
        <v>280</v>
      </c>
      <c r="F15" s="303">
        <v>5697</v>
      </c>
      <c r="G15" s="303">
        <v>390</v>
      </c>
      <c r="H15" s="303">
        <v>995</v>
      </c>
      <c r="I15" s="303">
        <f t="shared" si="0"/>
        <v>14635</v>
      </c>
      <c r="J15" s="289"/>
      <c r="K15" s="179">
        <f>D15/$I$15*100</f>
        <v>49.695934403826442</v>
      </c>
      <c r="L15" s="179">
        <f t="shared" ref="L15:M15" si="15">E15/$I$15*100</f>
        <v>1.9132217287324906</v>
      </c>
      <c r="M15" s="179">
        <f t="shared" si="15"/>
        <v>38.927229244960706</v>
      </c>
      <c r="N15" s="179">
        <f t="shared" ref="N15" si="16">G15/$I$15*100</f>
        <v>2.6648445507345406</v>
      </c>
      <c r="O15" s="179">
        <f t="shared" ref="O15" si="17">H15/$I$15*100</f>
        <v>6.7987700717458148</v>
      </c>
      <c r="P15" s="304">
        <f t="shared" si="2"/>
        <v>100</v>
      </c>
      <c r="Q15" s="304">
        <f t="shared" si="8"/>
        <v>2.0295719801189311</v>
      </c>
    </row>
    <row r="16" spans="1:20" s="302" customFormat="1" ht="22.5" customHeight="1" x14ac:dyDescent="0.2">
      <c r="A16" s="347" t="s">
        <v>169</v>
      </c>
      <c r="B16" s="262" t="s">
        <v>60</v>
      </c>
      <c r="C16" s="178">
        <f>'10'!C16</f>
        <v>3</v>
      </c>
      <c r="D16" s="303">
        <v>4168</v>
      </c>
      <c r="E16" s="303">
        <v>10568</v>
      </c>
      <c r="F16" s="303">
        <v>4979</v>
      </c>
      <c r="G16" s="303">
        <v>1045</v>
      </c>
      <c r="H16" s="303">
        <v>299</v>
      </c>
      <c r="I16" s="303">
        <f t="shared" si="0"/>
        <v>21059</v>
      </c>
      <c r="J16" s="289"/>
      <c r="K16" s="179">
        <f>D16/$I$16*100</f>
        <v>19.792012916092883</v>
      </c>
      <c r="L16" s="179">
        <f t="shared" ref="L16:O16" si="18">E16/$I$16*100</f>
        <v>50.182819697041644</v>
      </c>
      <c r="M16" s="179">
        <f t="shared" si="18"/>
        <v>23.643097962866232</v>
      </c>
      <c r="N16" s="179">
        <f t="shared" si="18"/>
        <v>4.9622489197017901</v>
      </c>
      <c r="O16" s="179">
        <f t="shared" si="18"/>
        <v>1.4198205042974501</v>
      </c>
      <c r="P16" s="304">
        <f t="shared" si="2"/>
        <v>100</v>
      </c>
      <c r="Q16" s="304">
        <f t="shared" si="8"/>
        <v>2.9204479897044466</v>
      </c>
    </row>
    <row r="17" spans="1:24" s="302" customFormat="1" ht="22.5" customHeight="1" x14ac:dyDescent="0.2">
      <c r="A17" s="347" t="s">
        <v>169</v>
      </c>
      <c r="B17" s="262" t="s">
        <v>61</v>
      </c>
      <c r="C17" s="178">
        <f>'10'!C17</f>
        <v>4</v>
      </c>
      <c r="D17" s="303">
        <v>3825</v>
      </c>
      <c r="E17" s="303">
        <v>1660</v>
      </c>
      <c r="F17" s="303">
        <v>5750</v>
      </c>
      <c r="G17" s="303">
        <v>2370</v>
      </c>
      <c r="H17" s="303">
        <v>111</v>
      </c>
      <c r="I17" s="303">
        <f t="shared" si="0"/>
        <v>13716</v>
      </c>
      <c r="J17" s="289"/>
      <c r="K17" s="179">
        <f>D17/$I$17*100</f>
        <v>27.887139107611546</v>
      </c>
      <c r="L17" s="179">
        <f t="shared" ref="L17:O17" si="19">E17/$I$17*100</f>
        <v>12.1026538349373</v>
      </c>
      <c r="M17" s="179">
        <f t="shared" si="19"/>
        <v>41.921843102945466</v>
      </c>
      <c r="N17" s="179">
        <f t="shared" si="19"/>
        <v>17.279090113735784</v>
      </c>
      <c r="O17" s="179">
        <f t="shared" si="19"/>
        <v>0.80927384076990383</v>
      </c>
      <c r="P17" s="304">
        <f t="shared" si="2"/>
        <v>99.999999999999986</v>
      </c>
      <c r="Q17" s="304">
        <f t="shared" si="8"/>
        <v>1.9021256767551256</v>
      </c>
      <c r="S17" s="261"/>
      <c r="T17" s="306"/>
      <c r="U17" s="306"/>
      <c r="V17" s="306"/>
      <c r="W17" s="306"/>
      <c r="X17" s="306"/>
    </row>
    <row r="18" spans="1:24" s="302" customFormat="1" ht="22.5" customHeight="1" x14ac:dyDescent="0.2">
      <c r="A18" s="347" t="s">
        <v>169</v>
      </c>
      <c r="B18" s="268" t="s">
        <v>62</v>
      </c>
      <c r="C18" s="178">
        <f>'10'!C18</f>
        <v>5</v>
      </c>
      <c r="D18" s="303">
        <v>11592</v>
      </c>
      <c r="E18" s="303">
        <v>2198</v>
      </c>
      <c r="F18" s="303">
        <v>29542</v>
      </c>
      <c r="G18" s="303">
        <v>3316</v>
      </c>
      <c r="H18" s="303">
        <v>0</v>
      </c>
      <c r="I18" s="303">
        <f t="shared" si="0"/>
        <v>46648</v>
      </c>
      <c r="J18" s="294"/>
      <c r="K18" s="179">
        <f>D18/$I$18*100</f>
        <v>24.849939975990395</v>
      </c>
      <c r="L18" s="179">
        <f t="shared" ref="L18:O18" si="20">E18/$I$18*100</f>
        <v>4.7118847539015611</v>
      </c>
      <c r="M18" s="179">
        <f t="shared" si="20"/>
        <v>63.329617561310236</v>
      </c>
      <c r="N18" s="179">
        <f t="shared" si="20"/>
        <v>7.1085577087978056</v>
      </c>
      <c r="O18" s="179">
        <f t="shared" si="20"/>
        <v>0</v>
      </c>
      <c r="P18" s="304">
        <f t="shared" si="2"/>
        <v>100</v>
      </c>
      <c r="Q18" s="304">
        <f t="shared" si="8"/>
        <v>6.4691133398420169</v>
      </c>
    </row>
    <row r="19" spans="1:24" s="302" customFormat="1" ht="22.5" customHeight="1" x14ac:dyDescent="0.2">
      <c r="A19" s="347" t="s">
        <v>169</v>
      </c>
      <c r="B19" s="307" t="s">
        <v>63</v>
      </c>
      <c r="C19" s="178">
        <f>'10'!C19</f>
        <v>2</v>
      </c>
      <c r="D19" s="303">
        <v>6625</v>
      </c>
      <c r="E19" s="308">
        <v>5300</v>
      </c>
      <c r="F19" s="308">
        <v>4505</v>
      </c>
      <c r="G19" s="308">
        <v>2385</v>
      </c>
      <c r="H19" s="303">
        <v>0</v>
      </c>
      <c r="I19" s="303">
        <f t="shared" si="0"/>
        <v>18815</v>
      </c>
      <c r="J19" s="294"/>
      <c r="K19" s="179">
        <f>D19/$I$19*100</f>
        <v>35.2112676056338</v>
      </c>
      <c r="L19" s="179">
        <f t="shared" ref="L19:O19" si="21">E19/$I$19*100</f>
        <v>28.169014084507044</v>
      </c>
      <c r="M19" s="179">
        <f t="shared" si="21"/>
        <v>23.943661971830984</v>
      </c>
      <c r="N19" s="179">
        <f t="shared" si="21"/>
        <v>12.676056338028168</v>
      </c>
      <c r="O19" s="179">
        <f t="shared" si="21"/>
        <v>0</v>
      </c>
      <c r="P19" s="304">
        <f t="shared" si="2"/>
        <v>100</v>
      </c>
      <c r="Q19" s="304">
        <f t="shared" si="8"/>
        <v>2.6092515753971779</v>
      </c>
    </row>
    <row r="20" spans="1:24" ht="22.5" customHeight="1" thickBot="1" x14ac:dyDescent="0.25">
      <c r="A20" s="345" t="s">
        <v>169</v>
      </c>
      <c r="B20" s="120" t="s">
        <v>94</v>
      </c>
      <c r="C20" s="143">
        <f t="shared" ref="C20:H20" si="22">SUM(C5:C19)</f>
        <v>47</v>
      </c>
      <c r="D20" s="143">
        <f t="shared" si="22"/>
        <v>383062</v>
      </c>
      <c r="E20" s="143">
        <f t="shared" si="22"/>
        <v>168516</v>
      </c>
      <c r="F20" s="143">
        <f t="shared" si="22"/>
        <v>140347</v>
      </c>
      <c r="G20" s="143">
        <f t="shared" si="22"/>
        <v>24824</v>
      </c>
      <c r="H20" s="143">
        <f t="shared" si="22"/>
        <v>4339</v>
      </c>
      <c r="I20" s="143">
        <f>SUM(D20:H20)</f>
        <v>721088</v>
      </c>
      <c r="J20" s="121"/>
      <c r="K20" s="144">
        <f>D20/$I$20*100</f>
        <v>53.122781130735774</v>
      </c>
      <c r="L20" s="144">
        <f>E20/$I$20*100</f>
        <v>23.369685808112187</v>
      </c>
      <c r="M20" s="144">
        <f t="shared" ref="M20:O20" si="23">F20/$I$20*100</f>
        <v>19.463227789118665</v>
      </c>
      <c r="N20" s="144">
        <f t="shared" si="23"/>
        <v>3.44257566344191</v>
      </c>
      <c r="O20" s="144">
        <f t="shared" si="23"/>
        <v>0.60172960859146174</v>
      </c>
      <c r="P20" s="136">
        <f t="shared" si="2"/>
        <v>100</v>
      </c>
      <c r="Q20" s="123">
        <f>SUM(Q5:Q19)</f>
        <v>99.999999999999986</v>
      </c>
    </row>
    <row r="21" spans="1:24" ht="18.75" customHeight="1" thickTop="1" x14ac:dyDescent="0.25">
      <c r="B21" s="484" t="s">
        <v>164</v>
      </c>
      <c r="C21" s="449"/>
      <c r="D21" s="449"/>
      <c r="E21" s="449"/>
      <c r="F21" s="449"/>
      <c r="G21" s="449"/>
      <c r="H21" s="449"/>
      <c r="I21" s="449"/>
      <c r="J21" s="449"/>
      <c r="K21" s="78"/>
      <c r="L21" s="78"/>
      <c r="M21" s="78"/>
      <c r="N21" s="78"/>
      <c r="O21" s="78"/>
    </row>
    <row r="22" spans="1:24" ht="14.25" customHeight="1" x14ac:dyDescent="0.2">
      <c r="B22" s="453" t="s">
        <v>78</v>
      </c>
      <c r="C22" s="453"/>
      <c r="D22" s="453"/>
      <c r="E22" s="453"/>
      <c r="F22" s="453"/>
      <c r="G22" s="453"/>
      <c r="H22" s="453"/>
      <c r="I22" s="453"/>
      <c r="J22" s="453"/>
      <c r="K22" s="453"/>
      <c r="L22" s="453"/>
      <c r="M22" s="453"/>
      <c r="N22" s="453"/>
      <c r="O22" s="453"/>
    </row>
    <row r="23" spans="1:24" s="102" customFormat="1" ht="6.75" customHeight="1" x14ac:dyDescent="0.2">
      <c r="B23" s="108"/>
      <c r="C23" s="108"/>
      <c r="D23" s="108"/>
      <c r="E23" s="108"/>
      <c r="F23" s="108"/>
      <c r="G23" s="108"/>
      <c r="H23" s="108"/>
      <c r="I23" s="108"/>
      <c r="J23" s="108"/>
      <c r="K23" s="108"/>
      <c r="L23" s="108"/>
      <c r="M23" s="108"/>
      <c r="N23" s="108"/>
      <c r="O23" s="108"/>
    </row>
    <row r="24" spans="1:24" ht="15.75" customHeight="1" x14ac:dyDescent="0.25">
      <c r="B24" s="450" t="s">
        <v>26</v>
      </c>
      <c r="C24" s="450"/>
      <c r="D24" s="450"/>
      <c r="E24" s="450"/>
      <c r="F24" s="450"/>
      <c r="G24" s="450"/>
      <c r="H24" s="450"/>
      <c r="I24" s="450"/>
      <c r="J24" s="450"/>
      <c r="K24" s="236">
        <v>25</v>
      </c>
      <c r="L24" s="112"/>
      <c r="M24" s="110"/>
      <c r="N24" s="145"/>
      <c r="O24" s="145"/>
      <c r="P24" s="59"/>
      <c r="Q24" s="59"/>
    </row>
  </sheetData>
  <mergeCells count="11">
    <mergeCell ref="B1:Q1"/>
    <mergeCell ref="B24:J24"/>
    <mergeCell ref="B22:O22"/>
    <mergeCell ref="B21:J21"/>
    <mergeCell ref="Q3:Q4"/>
    <mergeCell ref="K3:P3"/>
    <mergeCell ref="B2:L2"/>
    <mergeCell ref="B3:B4"/>
    <mergeCell ref="C3:C4"/>
    <mergeCell ref="D3:I3"/>
    <mergeCell ref="J3:J4"/>
  </mergeCells>
  <printOptions horizontalCentered="1" verticalCentered="1"/>
  <pageMargins left="0.70866141732283472" right="0.70866141732283472" top="0.74803149606299213" bottom="0.74803149606299213" header="0.31496062992125984" footer="0.31496062992125984"/>
  <pageSetup paperSize="9"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C23"/>
  <sheetViews>
    <sheetView rightToLeft="1" view="pageBreakPreview" topLeftCell="A13" zoomScaleSheetLayoutView="100" workbookViewId="0">
      <selection activeCell="M4" sqref="M4"/>
    </sheetView>
  </sheetViews>
  <sheetFormatPr defaultRowHeight="14.25" x14ac:dyDescent="0.2"/>
  <cols>
    <col min="1" max="1" width="9.140625" style="52"/>
    <col min="2" max="2" width="12.28515625" style="52" customWidth="1"/>
    <col min="3" max="3" width="9.7109375" style="60" customWidth="1"/>
    <col min="4" max="4" width="8.42578125" style="60" customWidth="1"/>
    <col min="5" max="5" width="5.7109375" style="52" hidden="1" customWidth="1"/>
    <col min="6" max="6" width="7" style="52" hidden="1" customWidth="1"/>
    <col min="7" max="7" width="6" style="52" hidden="1" customWidth="1"/>
    <col min="8" max="8" width="0.7109375" style="52" hidden="1" customWidth="1"/>
    <col min="9" max="9" width="7.42578125" style="52" hidden="1" customWidth="1"/>
    <col min="10" max="10" width="7.7109375" style="52" hidden="1" customWidth="1"/>
    <col min="11" max="11" width="8.140625" style="52" hidden="1" customWidth="1"/>
    <col min="12" max="12" width="0.7109375" style="52" hidden="1" customWidth="1"/>
    <col min="13" max="16" width="10.7109375" style="52" customWidth="1"/>
    <col min="17" max="17" width="0.7109375" style="52" customWidth="1"/>
    <col min="18" max="21" width="10.7109375" style="52" customWidth="1"/>
    <col min="22" max="16384" width="9.140625" style="52"/>
  </cols>
  <sheetData>
    <row r="1" spans="1:22" ht="27.75" customHeight="1" x14ac:dyDescent="0.2">
      <c r="B1" s="435" t="s">
        <v>174</v>
      </c>
      <c r="C1" s="436"/>
      <c r="D1" s="436"/>
      <c r="E1" s="436"/>
      <c r="F1" s="436"/>
      <c r="G1" s="436"/>
      <c r="H1" s="436"/>
      <c r="I1" s="436"/>
      <c r="J1" s="436"/>
      <c r="K1" s="436"/>
      <c r="L1" s="436"/>
      <c r="M1" s="436"/>
      <c r="N1" s="436"/>
      <c r="O1" s="436"/>
      <c r="P1" s="436"/>
      <c r="Q1" s="436"/>
      <c r="R1" s="436"/>
      <c r="S1" s="436"/>
      <c r="T1" s="436"/>
      <c r="U1" s="436"/>
    </row>
    <row r="2" spans="1:22" ht="15" customHeight="1" thickBot="1" x14ac:dyDescent="0.25">
      <c r="B2" s="488" t="s">
        <v>144</v>
      </c>
      <c r="C2" s="437"/>
      <c r="D2" s="437"/>
      <c r="E2" s="437"/>
      <c r="F2" s="437"/>
      <c r="G2" s="437"/>
      <c r="H2" s="437"/>
      <c r="I2" s="437"/>
      <c r="J2" s="437"/>
      <c r="K2" s="132"/>
      <c r="L2" s="107"/>
      <c r="M2" s="107"/>
      <c r="N2" s="107"/>
      <c r="O2" s="107"/>
      <c r="P2" s="107"/>
      <c r="Q2" s="107"/>
      <c r="R2" s="107"/>
      <c r="S2" s="107"/>
      <c r="T2" s="107"/>
      <c r="U2" s="107"/>
    </row>
    <row r="3" spans="1:22" ht="32.25" customHeight="1" thickTop="1" x14ac:dyDescent="0.2">
      <c r="B3" s="438" t="s">
        <v>34</v>
      </c>
      <c r="C3" s="491" t="s">
        <v>92</v>
      </c>
      <c r="D3" s="491" t="s">
        <v>79</v>
      </c>
      <c r="E3" s="487" t="s">
        <v>80</v>
      </c>
      <c r="F3" s="487"/>
      <c r="G3" s="487"/>
      <c r="H3" s="441"/>
      <c r="I3" s="492" t="s">
        <v>111</v>
      </c>
      <c r="J3" s="487"/>
      <c r="K3" s="487"/>
      <c r="L3" s="441"/>
      <c r="M3" s="487" t="s">
        <v>72</v>
      </c>
      <c r="N3" s="487"/>
      <c r="O3" s="487"/>
      <c r="P3" s="487"/>
      <c r="Q3" s="441"/>
      <c r="R3" s="487" t="s">
        <v>73</v>
      </c>
      <c r="S3" s="487"/>
      <c r="T3" s="487"/>
      <c r="U3" s="487"/>
    </row>
    <row r="4" spans="1:22" ht="25.5" customHeight="1" x14ac:dyDescent="0.2">
      <c r="B4" s="439"/>
      <c r="C4" s="486"/>
      <c r="D4" s="486"/>
      <c r="E4" s="137" t="s">
        <v>109</v>
      </c>
      <c r="F4" s="138" t="s">
        <v>74</v>
      </c>
      <c r="G4" s="138" t="s">
        <v>75</v>
      </c>
      <c r="H4" s="446"/>
      <c r="I4" s="138" t="s">
        <v>129</v>
      </c>
      <c r="J4" s="138" t="s">
        <v>74</v>
      </c>
      <c r="K4" s="138" t="s">
        <v>75</v>
      </c>
      <c r="L4" s="446"/>
      <c r="M4" s="137" t="s">
        <v>109</v>
      </c>
      <c r="N4" s="138" t="s">
        <v>74</v>
      </c>
      <c r="O4" s="138" t="s">
        <v>75</v>
      </c>
      <c r="P4" s="138" t="s">
        <v>0</v>
      </c>
      <c r="Q4" s="446"/>
      <c r="R4" s="137" t="s">
        <v>109</v>
      </c>
      <c r="S4" s="138" t="s">
        <v>74</v>
      </c>
      <c r="T4" s="138" t="s">
        <v>75</v>
      </c>
      <c r="U4" s="138" t="s">
        <v>0</v>
      </c>
    </row>
    <row r="5" spans="1:22" s="244" customFormat="1" ht="22.5" customHeight="1" x14ac:dyDescent="0.2">
      <c r="A5" s="343" t="s">
        <v>169</v>
      </c>
      <c r="B5" s="255" t="s">
        <v>49</v>
      </c>
      <c r="C5" s="280">
        <f>'11'!C5</f>
        <v>3</v>
      </c>
      <c r="D5" s="280">
        <v>3</v>
      </c>
      <c r="E5" s="280">
        <v>0</v>
      </c>
      <c r="F5" s="280">
        <v>1</v>
      </c>
      <c r="G5" s="280">
        <v>0</v>
      </c>
      <c r="H5" s="309"/>
      <c r="I5" s="179">
        <f>E5/D5*100</f>
        <v>0</v>
      </c>
      <c r="J5" s="289">
        <f>F5/D5*100</f>
        <v>33.333333333333329</v>
      </c>
      <c r="K5" s="179">
        <f>G5/D5*100</f>
        <v>0</v>
      </c>
      <c r="L5" s="309"/>
      <c r="M5" s="280">
        <v>3</v>
      </c>
      <c r="N5" s="280">
        <v>0</v>
      </c>
      <c r="O5" s="280">
        <v>0</v>
      </c>
      <c r="P5" s="280">
        <f>SUM(M5:O5)</f>
        <v>3</v>
      </c>
      <c r="Q5" s="309"/>
      <c r="R5" s="179">
        <f>M5/P5*100</f>
        <v>100</v>
      </c>
      <c r="S5" s="179">
        <v>0</v>
      </c>
      <c r="T5" s="179">
        <v>0</v>
      </c>
      <c r="U5" s="179">
        <f>SUM(R5:T5)</f>
        <v>100</v>
      </c>
      <c r="V5" s="246"/>
    </row>
    <row r="6" spans="1:22" s="244" customFormat="1" ht="22.5" customHeight="1" x14ac:dyDescent="0.2">
      <c r="A6" s="343" t="s">
        <v>169</v>
      </c>
      <c r="B6" s="262" t="s">
        <v>50</v>
      </c>
      <c r="C6" s="291">
        <f>'11'!C6</f>
        <v>5</v>
      </c>
      <c r="D6" s="178">
        <v>3</v>
      </c>
      <c r="E6" s="178">
        <v>1</v>
      </c>
      <c r="F6" s="291">
        <v>0</v>
      </c>
      <c r="G6" s="291">
        <v>0</v>
      </c>
      <c r="H6" s="289"/>
      <c r="I6" s="289">
        <f>E6/D6*100</f>
        <v>33.333333333333329</v>
      </c>
      <c r="J6" s="179">
        <f>F6/D6*100</f>
        <v>0</v>
      </c>
      <c r="K6" s="179">
        <v>0</v>
      </c>
      <c r="L6" s="289"/>
      <c r="M6" s="178">
        <v>1</v>
      </c>
      <c r="N6" s="291">
        <v>1</v>
      </c>
      <c r="O6" s="291">
        <v>1</v>
      </c>
      <c r="P6" s="178">
        <f t="shared" ref="P6:P20" si="0">SUM(M6:O6)</f>
        <v>3</v>
      </c>
      <c r="Q6" s="289"/>
      <c r="R6" s="289">
        <f>M6/P6*100</f>
        <v>33.333333333333329</v>
      </c>
      <c r="S6" s="179">
        <f>N6/P6*100</f>
        <v>33.333333333333329</v>
      </c>
      <c r="T6" s="179">
        <f>O6/P6*100</f>
        <v>33.333333333333329</v>
      </c>
      <c r="U6" s="289">
        <f t="shared" ref="U6:U20" si="1">SUM(R6:T6)</f>
        <v>99.999999999999986</v>
      </c>
    </row>
    <row r="7" spans="1:22" s="244" customFormat="1" ht="22.5" customHeight="1" x14ac:dyDescent="0.2">
      <c r="A7" s="343" t="s">
        <v>169</v>
      </c>
      <c r="B7" s="262" t="s">
        <v>51</v>
      </c>
      <c r="C7" s="178">
        <f>'11'!C7</f>
        <v>2</v>
      </c>
      <c r="D7" s="281">
        <v>0</v>
      </c>
      <c r="E7" s="281">
        <v>0</v>
      </c>
      <c r="F7" s="281">
        <v>0</v>
      </c>
      <c r="G7" s="281">
        <v>0</v>
      </c>
      <c r="H7" s="289"/>
      <c r="I7" s="179">
        <v>0</v>
      </c>
      <c r="J7" s="179">
        <v>0</v>
      </c>
      <c r="K7" s="179">
        <v>0</v>
      </c>
      <c r="L7" s="289"/>
      <c r="M7" s="281">
        <v>0</v>
      </c>
      <c r="N7" s="281">
        <v>0</v>
      </c>
      <c r="O7" s="281">
        <v>0</v>
      </c>
      <c r="P7" s="281">
        <f t="shared" si="0"/>
        <v>0</v>
      </c>
      <c r="Q7" s="289">
        <f>SUM(P7)</f>
        <v>0</v>
      </c>
      <c r="R7" s="179">
        <v>0</v>
      </c>
      <c r="S7" s="179">
        <v>0</v>
      </c>
      <c r="T7" s="179">
        <v>0</v>
      </c>
      <c r="U7" s="179">
        <f t="shared" si="1"/>
        <v>0</v>
      </c>
    </row>
    <row r="8" spans="1:22" s="244" customFormat="1" ht="22.5" customHeight="1" x14ac:dyDescent="0.2">
      <c r="A8" s="343" t="s">
        <v>169</v>
      </c>
      <c r="B8" s="262" t="s">
        <v>52</v>
      </c>
      <c r="C8" s="178">
        <f>'11'!C8</f>
        <v>4</v>
      </c>
      <c r="D8" s="178">
        <v>3</v>
      </c>
      <c r="E8" s="281">
        <v>2</v>
      </c>
      <c r="F8" s="281">
        <v>0</v>
      </c>
      <c r="G8" s="281">
        <v>2</v>
      </c>
      <c r="H8" s="289"/>
      <c r="I8" s="179">
        <f>E8/$D$8*100</f>
        <v>66.666666666666657</v>
      </c>
      <c r="J8" s="179">
        <f>F8/$D$8*100</f>
        <v>0</v>
      </c>
      <c r="K8" s="179">
        <f>G8/$D$8*100</f>
        <v>66.666666666666657</v>
      </c>
      <c r="L8" s="289"/>
      <c r="M8" s="281">
        <v>3</v>
      </c>
      <c r="N8" s="281">
        <v>0</v>
      </c>
      <c r="O8" s="281">
        <v>0</v>
      </c>
      <c r="P8" s="178">
        <f t="shared" si="0"/>
        <v>3</v>
      </c>
      <c r="Q8" s="289">
        <f t="shared" ref="Q8" si="2">SUM(P8)</f>
        <v>3</v>
      </c>
      <c r="R8" s="179">
        <f>M8/P8*100</f>
        <v>100</v>
      </c>
      <c r="S8" s="179">
        <f>N8/P8*100</f>
        <v>0</v>
      </c>
      <c r="T8" s="179">
        <f>O8/P8*100</f>
        <v>0</v>
      </c>
      <c r="U8" s="179">
        <f t="shared" si="1"/>
        <v>100</v>
      </c>
    </row>
    <row r="9" spans="1:22" s="249" customFormat="1" ht="22.5" customHeight="1" x14ac:dyDescent="0.2">
      <c r="A9" s="346" t="s">
        <v>169</v>
      </c>
      <c r="B9" s="262" t="s">
        <v>53</v>
      </c>
      <c r="C9" s="178">
        <f>'11'!C9</f>
        <v>3</v>
      </c>
      <c r="D9" s="178">
        <v>3</v>
      </c>
      <c r="E9" s="281">
        <v>2</v>
      </c>
      <c r="F9" s="281">
        <v>0</v>
      </c>
      <c r="G9" s="281">
        <v>0</v>
      </c>
      <c r="H9" s="289"/>
      <c r="I9" s="289">
        <f>E9/$D$9*100</f>
        <v>66.666666666666657</v>
      </c>
      <c r="J9" s="179">
        <f>F9/$D$9*100</f>
        <v>0</v>
      </c>
      <c r="K9" s="179">
        <f>G9/$D$9*100</f>
        <v>0</v>
      </c>
      <c r="L9" s="289"/>
      <c r="M9" s="281">
        <v>2</v>
      </c>
      <c r="N9" s="281">
        <v>0</v>
      </c>
      <c r="O9" s="281">
        <v>1</v>
      </c>
      <c r="P9" s="178">
        <f t="shared" si="0"/>
        <v>3</v>
      </c>
      <c r="Q9" s="289">
        <f t="shared" ref="Q9:Q20" si="3">SUM(P9)</f>
        <v>3</v>
      </c>
      <c r="R9" s="289">
        <f>M9/$P$9*100</f>
        <v>66.666666666666657</v>
      </c>
      <c r="S9" s="179">
        <f t="shared" ref="S9:T9" si="4">N9/$P$9*100</f>
        <v>0</v>
      </c>
      <c r="T9" s="289">
        <f t="shared" si="4"/>
        <v>33.333333333333329</v>
      </c>
      <c r="U9" s="289">
        <f t="shared" si="1"/>
        <v>99.999999999999986</v>
      </c>
    </row>
    <row r="10" spans="1:22" s="244" customFormat="1" ht="22.5" customHeight="1" x14ac:dyDescent="0.2">
      <c r="A10" s="343" t="s">
        <v>169</v>
      </c>
      <c r="B10" s="262" t="s">
        <v>54</v>
      </c>
      <c r="C10" s="178">
        <f>'11'!C10</f>
        <v>5</v>
      </c>
      <c r="D10" s="178">
        <v>5</v>
      </c>
      <c r="E10" s="178">
        <v>7</v>
      </c>
      <c r="F10" s="281">
        <v>1</v>
      </c>
      <c r="G10" s="281">
        <v>0</v>
      </c>
      <c r="H10" s="289"/>
      <c r="I10" s="289">
        <f>E10/D10*100</f>
        <v>140</v>
      </c>
      <c r="J10" s="179">
        <f>F10/$D$10*100</f>
        <v>20</v>
      </c>
      <c r="K10" s="179">
        <f>G10/$D$9*100</f>
        <v>0</v>
      </c>
      <c r="L10" s="289"/>
      <c r="M10" s="178">
        <v>6</v>
      </c>
      <c r="N10" s="281">
        <v>2</v>
      </c>
      <c r="O10" s="281">
        <v>1</v>
      </c>
      <c r="P10" s="178">
        <f t="shared" si="0"/>
        <v>9</v>
      </c>
      <c r="Q10" s="289">
        <f t="shared" si="3"/>
        <v>9</v>
      </c>
      <c r="R10" s="289">
        <f>M10/P10*100</f>
        <v>66.666666666666657</v>
      </c>
      <c r="S10" s="179">
        <f>N10/P10*100</f>
        <v>22.222222222222221</v>
      </c>
      <c r="T10" s="179">
        <f>O10/P10*100</f>
        <v>11.111111111111111</v>
      </c>
      <c r="U10" s="289">
        <f t="shared" si="1"/>
        <v>100</v>
      </c>
    </row>
    <row r="11" spans="1:22" s="244" customFormat="1" ht="22.5" customHeight="1" x14ac:dyDescent="0.2">
      <c r="A11" s="343" t="s">
        <v>169</v>
      </c>
      <c r="B11" s="262" t="s">
        <v>55</v>
      </c>
      <c r="C11" s="178">
        <f>'11'!C11</f>
        <v>1</v>
      </c>
      <c r="D11" s="280">
        <v>1</v>
      </c>
      <c r="E11" s="280">
        <v>0</v>
      </c>
      <c r="F11" s="280">
        <v>0</v>
      </c>
      <c r="G11" s="280">
        <v>0</v>
      </c>
      <c r="H11" s="309"/>
      <c r="I11" s="284">
        <v>0</v>
      </c>
      <c r="J11" s="284">
        <v>0</v>
      </c>
      <c r="K11" s="284">
        <v>0</v>
      </c>
      <c r="L11" s="309"/>
      <c r="M11" s="280">
        <v>0</v>
      </c>
      <c r="N11" s="280">
        <v>1</v>
      </c>
      <c r="O11" s="280">
        <v>0</v>
      </c>
      <c r="P11" s="280">
        <f t="shared" si="0"/>
        <v>1</v>
      </c>
      <c r="Q11" s="309">
        <f>SUM(M11:P11)</f>
        <v>2</v>
      </c>
      <c r="R11" s="284">
        <v>0</v>
      </c>
      <c r="S11" s="284">
        <f>N11/P11*100</f>
        <v>100</v>
      </c>
      <c r="T11" s="284">
        <v>0</v>
      </c>
      <c r="U11" s="284">
        <f t="shared" si="1"/>
        <v>100</v>
      </c>
      <c r="V11" s="246"/>
    </row>
    <row r="12" spans="1:22" s="244" customFormat="1" ht="22.5" customHeight="1" x14ac:dyDescent="0.2">
      <c r="A12" s="343" t="s">
        <v>169</v>
      </c>
      <c r="B12" s="262" t="s">
        <v>56</v>
      </c>
      <c r="C12" s="178">
        <f>'11'!C12</f>
        <v>3</v>
      </c>
      <c r="D12" s="178">
        <v>3</v>
      </c>
      <c r="E12" s="178">
        <v>2</v>
      </c>
      <c r="F12" s="281">
        <v>0</v>
      </c>
      <c r="G12" s="281">
        <v>1</v>
      </c>
      <c r="H12" s="289"/>
      <c r="I12" s="289">
        <f>E12/D12*100</f>
        <v>66.666666666666657</v>
      </c>
      <c r="J12" s="179">
        <f>F12/D12*100</f>
        <v>0</v>
      </c>
      <c r="K12" s="179">
        <f>G12/D12*100</f>
        <v>33.333333333333329</v>
      </c>
      <c r="L12" s="289"/>
      <c r="M12" s="178">
        <v>2</v>
      </c>
      <c r="N12" s="281">
        <v>0</v>
      </c>
      <c r="O12" s="281">
        <v>1</v>
      </c>
      <c r="P12" s="178">
        <f t="shared" si="0"/>
        <v>3</v>
      </c>
      <c r="Q12" s="289">
        <f t="shared" si="3"/>
        <v>3</v>
      </c>
      <c r="R12" s="289">
        <f>M12/3*100</f>
        <v>66.666666666666657</v>
      </c>
      <c r="S12" s="179">
        <f t="shared" ref="S12:T12" si="5">N12/3*100</f>
        <v>0</v>
      </c>
      <c r="T12" s="289">
        <f t="shared" si="5"/>
        <v>33.333333333333329</v>
      </c>
      <c r="U12" s="289">
        <f t="shared" si="1"/>
        <v>99.999999999999986</v>
      </c>
    </row>
    <row r="13" spans="1:22" s="244" customFormat="1" ht="22.5" customHeight="1" x14ac:dyDescent="0.2">
      <c r="A13" s="343" t="s">
        <v>169</v>
      </c>
      <c r="B13" s="262" t="s">
        <v>57</v>
      </c>
      <c r="C13" s="178">
        <f>'11'!C13</f>
        <v>1</v>
      </c>
      <c r="D13" s="281">
        <v>1</v>
      </c>
      <c r="E13" s="281">
        <v>0</v>
      </c>
      <c r="F13" s="281">
        <v>0</v>
      </c>
      <c r="G13" s="281">
        <v>0</v>
      </c>
      <c r="H13" s="289"/>
      <c r="I13" s="179">
        <v>0</v>
      </c>
      <c r="J13" s="179">
        <v>0</v>
      </c>
      <c r="K13" s="179">
        <v>0</v>
      </c>
      <c r="L13" s="289"/>
      <c r="M13" s="281">
        <v>0</v>
      </c>
      <c r="N13" s="281">
        <v>1</v>
      </c>
      <c r="O13" s="281">
        <v>0</v>
      </c>
      <c r="P13" s="281">
        <f t="shared" si="0"/>
        <v>1</v>
      </c>
      <c r="Q13" s="289">
        <f t="shared" si="3"/>
        <v>1</v>
      </c>
      <c r="R13" s="179">
        <f>M13/$P$13*100</f>
        <v>0</v>
      </c>
      <c r="S13" s="179">
        <f>N13/$P$13*100</f>
        <v>100</v>
      </c>
      <c r="T13" s="179">
        <v>0</v>
      </c>
      <c r="U13" s="179">
        <f t="shared" si="1"/>
        <v>100</v>
      </c>
    </row>
    <row r="14" spans="1:22" s="244" customFormat="1" ht="22.5" customHeight="1" x14ac:dyDescent="0.2">
      <c r="A14" s="343" t="s">
        <v>169</v>
      </c>
      <c r="B14" s="262" t="s">
        <v>58</v>
      </c>
      <c r="C14" s="178">
        <f>'11'!C14</f>
        <v>2</v>
      </c>
      <c r="D14" s="178">
        <v>2</v>
      </c>
      <c r="E14" s="178">
        <v>2</v>
      </c>
      <c r="F14" s="281">
        <v>0</v>
      </c>
      <c r="G14" s="281">
        <v>0</v>
      </c>
      <c r="H14" s="289"/>
      <c r="I14" s="289">
        <f>E14/D14*100</f>
        <v>100</v>
      </c>
      <c r="J14" s="179">
        <v>0</v>
      </c>
      <c r="K14" s="179">
        <v>0</v>
      </c>
      <c r="L14" s="289"/>
      <c r="M14" s="178">
        <v>2</v>
      </c>
      <c r="N14" s="281">
        <v>0</v>
      </c>
      <c r="O14" s="281">
        <v>0</v>
      </c>
      <c r="P14" s="178">
        <f t="shared" si="0"/>
        <v>2</v>
      </c>
      <c r="Q14" s="289">
        <f t="shared" si="3"/>
        <v>2</v>
      </c>
      <c r="R14" s="289">
        <f t="shared" ref="R14:R19" si="6">M14/P14*100</f>
        <v>100</v>
      </c>
      <c r="S14" s="179">
        <v>0</v>
      </c>
      <c r="T14" s="179">
        <v>0</v>
      </c>
      <c r="U14" s="289">
        <f t="shared" si="1"/>
        <v>100</v>
      </c>
    </row>
    <row r="15" spans="1:22" s="244" customFormat="1" ht="22.5" customHeight="1" x14ac:dyDescent="0.2">
      <c r="A15" s="343" t="s">
        <v>169</v>
      </c>
      <c r="B15" s="262" t="s">
        <v>59</v>
      </c>
      <c r="C15" s="178">
        <f>'11'!C15</f>
        <v>4</v>
      </c>
      <c r="D15" s="178">
        <v>4</v>
      </c>
      <c r="E15" s="178">
        <v>3</v>
      </c>
      <c r="F15" s="281">
        <v>0</v>
      </c>
      <c r="G15" s="178">
        <v>2</v>
      </c>
      <c r="H15" s="289"/>
      <c r="I15" s="289">
        <f>E15/D15*100</f>
        <v>75</v>
      </c>
      <c r="J15" s="284">
        <f>F15/D15*100</f>
        <v>0</v>
      </c>
      <c r="K15" s="289">
        <f>G15/D15*100</f>
        <v>50</v>
      </c>
      <c r="L15" s="289"/>
      <c r="M15" s="178">
        <v>3</v>
      </c>
      <c r="N15" s="281">
        <v>0</v>
      </c>
      <c r="O15" s="178">
        <v>1</v>
      </c>
      <c r="P15" s="178">
        <f t="shared" si="0"/>
        <v>4</v>
      </c>
      <c r="Q15" s="289">
        <f t="shared" si="3"/>
        <v>4</v>
      </c>
      <c r="R15" s="289">
        <f t="shared" si="6"/>
        <v>75</v>
      </c>
      <c r="S15" s="284">
        <f t="shared" ref="S15:S19" si="7">N15/P15*100</f>
        <v>0</v>
      </c>
      <c r="T15" s="289">
        <f>O15/P15*100</f>
        <v>25</v>
      </c>
      <c r="U15" s="289">
        <f t="shared" si="1"/>
        <v>100</v>
      </c>
    </row>
    <row r="16" spans="1:22" s="244" customFormat="1" ht="22.5" customHeight="1" x14ac:dyDescent="0.2">
      <c r="A16" s="343" t="s">
        <v>169</v>
      </c>
      <c r="B16" s="262" t="s">
        <v>60</v>
      </c>
      <c r="C16" s="178">
        <f>'11'!C16</f>
        <v>3</v>
      </c>
      <c r="D16" s="178">
        <v>3</v>
      </c>
      <c r="E16" s="178">
        <v>2</v>
      </c>
      <c r="F16" s="281">
        <v>1</v>
      </c>
      <c r="G16" s="281">
        <v>0</v>
      </c>
      <c r="H16" s="289"/>
      <c r="I16" s="289">
        <f>E16/D16*100</f>
        <v>66.666666666666657</v>
      </c>
      <c r="J16" s="179">
        <f>F16/D16*100</f>
        <v>33.333333333333329</v>
      </c>
      <c r="K16" s="179">
        <f>G16/D16*100</f>
        <v>0</v>
      </c>
      <c r="L16" s="289"/>
      <c r="M16" s="178">
        <v>3</v>
      </c>
      <c r="N16" s="281">
        <v>0</v>
      </c>
      <c r="O16" s="281">
        <v>1</v>
      </c>
      <c r="P16" s="178">
        <f t="shared" si="0"/>
        <v>4</v>
      </c>
      <c r="Q16" s="289">
        <f t="shared" si="3"/>
        <v>4</v>
      </c>
      <c r="R16" s="289">
        <f t="shared" si="6"/>
        <v>75</v>
      </c>
      <c r="S16" s="179">
        <f>N16/P16*100</f>
        <v>0</v>
      </c>
      <c r="T16" s="179">
        <f>O16/P16*100</f>
        <v>25</v>
      </c>
      <c r="U16" s="289">
        <f t="shared" si="1"/>
        <v>100</v>
      </c>
    </row>
    <row r="17" spans="1:29" s="244" customFormat="1" ht="22.5" customHeight="1" x14ac:dyDescent="0.2">
      <c r="A17" s="343" t="s">
        <v>169</v>
      </c>
      <c r="B17" s="262" t="s">
        <v>61</v>
      </c>
      <c r="C17" s="178">
        <f>'11'!C17</f>
        <v>4</v>
      </c>
      <c r="D17" s="178">
        <v>4</v>
      </c>
      <c r="E17" s="281">
        <v>2</v>
      </c>
      <c r="F17" s="281">
        <v>0</v>
      </c>
      <c r="G17" s="281">
        <v>0</v>
      </c>
      <c r="H17" s="289"/>
      <c r="I17" s="289">
        <f>E17/D17*100</f>
        <v>50</v>
      </c>
      <c r="J17" s="179">
        <v>0</v>
      </c>
      <c r="K17" s="179">
        <v>0</v>
      </c>
      <c r="L17" s="289"/>
      <c r="M17" s="281">
        <v>3</v>
      </c>
      <c r="N17" s="281">
        <v>1</v>
      </c>
      <c r="O17" s="281">
        <v>0</v>
      </c>
      <c r="P17" s="178">
        <f t="shared" si="0"/>
        <v>4</v>
      </c>
      <c r="Q17" s="289">
        <f t="shared" si="3"/>
        <v>4</v>
      </c>
      <c r="R17" s="289">
        <f>M17/$P$17*100</f>
        <v>75</v>
      </c>
      <c r="S17" s="289">
        <f t="shared" ref="S17:T17" si="8">N17/$P$17*100</f>
        <v>25</v>
      </c>
      <c r="T17" s="179">
        <f t="shared" si="8"/>
        <v>0</v>
      </c>
      <c r="U17" s="289">
        <f t="shared" si="1"/>
        <v>100</v>
      </c>
      <c r="X17" s="243"/>
      <c r="Y17" s="252"/>
      <c r="Z17" s="252"/>
      <c r="AA17" s="252"/>
      <c r="AB17" s="252"/>
      <c r="AC17" s="252"/>
    </row>
    <row r="18" spans="1:29" s="244" customFormat="1" ht="22.5" customHeight="1" x14ac:dyDescent="0.2">
      <c r="A18" s="343" t="s">
        <v>169</v>
      </c>
      <c r="B18" s="268" t="s">
        <v>62</v>
      </c>
      <c r="C18" s="178">
        <f>'11'!C18</f>
        <v>5</v>
      </c>
      <c r="D18" s="281">
        <v>3</v>
      </c>
      <c r="E18" s="281">
        <v>0</v>
      </c>
      <c r="F18" s="281">
        <v>5</v>
      </c>
      <c r="G18" s="281">
        <v>0</v>
      </c>
      <c r="H18" s="294"/>
      <c r="I18" s="179">
        <v>0</v>
      </c>
      <c r="J18" s="179">
        <f>F18/D18*100</f>
        <v>166.66666666666669</v>
      </c>
      <c r="K18" s="179">
        <f>G18/D18*100</f>
        <v>0</v>
      </c>
      <c r="L18" s="285"/>
      <c r="M18" s="281">
        <v>0</v>
      </c>
      <c r="N18" s="281">
        <v>2</v>
      </c>
      <c r="O18" s="281">
        <v>1</v>
      </c>
      <c r="P18" s="281">
        <f t="shared" si="0"/>
        <v>3</v>
      </c>
      <c r="Q18" s="294">
        <f t="shared" si="3"/>
        <v>3</v>
      </c>
      <c r="R18" s="179">
        <v>0</v>
      </c>
      <c r="S18" s="289">
        <f>N18/P18*100</f>
        <v>66.666666666666657</v>
      </c>
      <c r="T18" s="179">
        <f>O18/P18*100</f>
        <v>33.333333333333329</v>
      </c>
      <c r="U18" s="179">
        <f t="shared" si="1"/>
        <v>99.999999999999986</v>
      </c>
    </row>
    <row r="19" spans="1:29" s="244" customFormat="1" ht="22.5" customHeight="1" x14ac:dyDescent="0.2">
      <c r="A19" s="343" t="s">
        <v>169</v>
      </c>
      <c r="B19" s="307" t="s">
        <v>63</v>
      </c>
      <c r="C19" s="178">
        <f>'11'!C19</f>
        <v>2</v>
      </c>
      <c r="D19" s="293">
        <v>2</v>
      </c>
      <c r="E19" s="291">
        <v>2</v>
      </c>
      <c r="F19" s="293">
        <v>1</v>
      </c>
      <c r="G19" s="291">
        <v>0</v>
      </c>
      <c r="H19" s="294"/>
      <c r="I19" s="294">
        <f>E19/D19*100</f>
        <v>100</v>
      </c>
      <c r="J19" s="294">
        <f>F19/D19*100</f>
        <v>50</v>
      </c>
      <c r="K19" s="179">
        <v>0</v>
      </c>
      <c r="L19" s="294"/>
      <c r="M19" s="293">
        <v>3</v>
      </c>
      <c r="N19" s="293">
        <v>1</v>
      </c>
      <c r="O19" s="291">
        <v>0</v>
      </c>
      <c r="P19" s="293">
        <f t="shared" si="0"/>
        <v>4</v>
      </c>
      <c r="Q19" s="294">
        <f t="shared" si="3"/>
        <v>4</v>
      </c>
      <c r="R19" s="294">
        <f t="shared" si="6"/>
        <v>75</v>
      </c>
      <c r="S19" s="294">
        <f t="shared" si="7"/>
        <v>25</v>
      </c>
      <c r="T19" s="179">
        <v>0</v>
      </c>
      <c r="U19" s="294">
        <f t="shared" si="1"/>
        <v>100</v>
      </c>
    </row>
    <row r="20" spans="1:29" ht="22.5" customHeight="1" thickBot="1" x14ac:dyDescent="0.25">
      <c r="A20" s="345" t="s">
        <v>169</v>
      </c>
      <c r="B20" s="120" t="s">
        <v>94</v>
      </c>
      <c r="C20" s="121">
        <f>SUM(C5:C19)</f>
        <v>47</v>
      </c>
      <c r="D20" s="121">
        <f>SUM(D5:D19)</f>
        <v>40</v>
      </c>
      <c r="E20" s="121">
        <f>SUM(E5:E19)</f>
        <v>25</v>
      </c>
      <c r="F20" s="121">
        <f>SUM(F5:F19)</f>
        <v>9</v>
      </c>
      <c r="G20" s="133">
        <f>SUM(G5:G19)</f>
        <v>5</v>
      </c>
      <c r="H20" s="121"/>
      <c r="I20" s="134">
        <f>E20/D20*100</f>
        <v>62.5</v>
      </c>
      <c r="J20" s="134">
        <f>F20/D20*100</f>
        <v>22.5</v>
      </c>
      <c r="K20" s="134">
        <f>G20/D20*100</f>
        <v>12.5</v>
      </c>
      <c r="L20" s="135"/>
      <c r="M20" s="121">
        <f>SUM(M5:M19)</f>
        <v>31</v>
      </c>
      <c r="N20" s="121">
        <f>SUM(N5:N19)</f>
        <v>9</v>
      </c>
      <c r="O20" s="133">
        <f>SUM(O5:O19)</f>
        <v>7</v>
      </c>
      <c r="P20" s="121">
        <f t="shared" si="0"/>
        <v>47</v>
      </c>
      <c r="Q20" s="121">
        <f t="shared" si="3"/>
        <v>47</v>
      </c>
      <c r="R20" s="136">
        <f>M20/P20*100</f>
        <v>65.957446808510639</v>
      </c>
      <c r="S20" s="136">
        <f>N20/P20*100</f>
        <v>19.148936170212767</v>
      </c>
      <c r="T20" s="136">
        <f>O20/P20*100</f>
        <v>14.893617021276595</v>
      </c>
      <c r="U20" s="136">
        <f t="shared" si="1"/>
        <v>100</v>
      </c>
    </row>
    <row r="21" spans="1:29" ht="6.75" customHeight="1" thickTop="1" x14ac:dyDescent="0.25">
      <c r="B21" s="449"/>
      <c r="C21" s="449"/>
      <c r="D21" s="449"/>
      <c r="E21" s="449"/>
      <c r="F21" s="449"/>
      <c r="G21" s="449"/>
      <c r="H21" s="449"/>
      <c r="I21" s="78"/>
      <c r="J21" s="78"/>
      <c r="K21" s="78"/>
      <c r="L21" s="78"/>
    </row>
    <row r="22" spans="1:29" ht="19.5" customHeight="1" x14ac:dyDescent="0.2">
      <c r="B22" s="453" t="s">
        <v>78</v>
      </c>
      <c r="C22" s="453"/>
      <c r="D22" s="453"/>
      <c r="E22" s="453"/>
      <c r="F22" s="453"/>
      <c r="G22" s="453"/>
      <c r="H22" s="453"/>
      <c r="I22" s="453"/>
      <c r="J22" s="453"/>
      <c r="K22" s="453"/>
      <c r="L22" s="453"/>
    </row>
    <row r="23" spans="1:29" ht="15.75" customHeight="1" x14ac:dyDescent="0.2">
      <c r="B23" s="493" t="s">
        <v>26</v>
      </c>
      <c r="C23" s="493"/>
      <c r="D23" s="493"/>
      <c r="E23" s="493"/>
      <c r="F23" s="493"/>
      <c r="G23" s="493"/>
      <c r="H23" s="493"/>
      <c r="I23" s="493"/>
      <c r="J23" s="493"/>
      <c r="K23" s="493"/>
      <c r="L23" s="493"/>
      <c r="M23" s="493"/>
      <c r="N23" s="493"/>
      <c r="O23" s="482">
        <v>26</v>
      </c>
      <c r="P23" s="482"/>
      <c r="Q23" s="59"/>
      <c r="R23" s="59"/>
      <c r="S23" s="110"/>
      <c r="T23" s="59"/>
      <c r="U23" s="59"/>
    </row>
  </sheetData>
  <mergeCells count="16">
    <mergeCell ref="B21:H21"/>
    <mergeCell ref="B22:L22"/>
    <mergeCell ref="Q3:Q4"/>
    <mergeCell ref="R3:U3"/>
    <mergeCell ref="B23:N23"/>
    <mergeCell ref="O23:P23"/>
    <mergeCell ref="B1:U1"/>
    <mergeCell ref="B2:J2"/>
    <mergeCell ref="B3:B4"/>
    <mergeCell ref="C3:C4"/>
    <mergeCell ref="D3:D4"/>
    <mergeCell ref="E3:G3"/>
    <mergeCell ref="H3:H4"/>
    <mergeCell ref="I3:K3"/>
    <mergeCell ref="L3:L4"/>
    <mergeCell ref="M3:P3"/>
  </mergeCells>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R29"/>
  <sheetViews>
    <sheetView rightToLeft="1" view="pageBreakPreview" topLeftCell="B7" zoomScaleSheetLayoutView="100" workbookViewId="0">
      <selection activeCell="D19" sqref="D19"/>
    </sheetView>
  </sheetViews>
  <sheetFormatPr defaultRowHeight="14.25" x14ac:dyDescent="0.2"/>
  <cols>
    <col min="1" max="1" width="9.140625" style="52"/>
    <col min="2" max="2" width="12.28515625" style="52" customWidth="1"/>
    <col min="3" max="3" width="10.7109375" style="60" customWidth="1"/>
    <col min="4" max="4" width="11.42578125" style="52" customWidth="1"/>
    <col min="5" max="5" width="7.7109375" style="52" customWidth="1"/>
    <col min="6" max="6" width="11.85546875" style="52" customWidth="1"/>
    <col min="7" max="7" width="8.7109375" style="52" customWidth="1"/>
    <col min="8" max="8" width="9.7109375" style="52" customWidth="1"/>
    <col min="9" max="11" width="8.7109375" style="52" customWidth="1"/>
    <col min="12" max="12" width="0.85546875" style="52" customWidth="1"/>
    <col min="13" max="13" width="9.7109375" style="52" customWidth="1"/>
    <col min="14" max="14" width="11.85546875" style="52" customWidth="1"/>
    <col min="15" max="17" width="8.7109375" style="52" customWidth="1"/>
    <col min="18" max="16384" width="9.140625" style="52"/>
  </cols>
  <sheetData>
    <row r="1" spans="1:18" ht="36" customHeight="1" x14ac:dyDescent="0.2">
      <c r="B1" s="435" t="s">
        <v>175</v>
      </c>
      <c r="C1" s="435"/>
      <c r="D1" s="436"/>
      <c r="E1" s="436"/>
      <c r="F1" s="436"/>
      <c r="G1" s="436"/>
      <c r="H1" s="436"/>
      <c r="I1" s="436"/>
      <c r="J1" s="436"/>
      <c r="K1" s="436"/>
      <c r="L1" s="436"/>
      <c r="M1" s="436"/>
      <c r="N1" s="436"/>
      <c r="O1" s="436"/>
      <c r="P1" s="436"/>
      <c r="Q1" s="436"/>
    </row>
    <row r="2" spans="1:18" ht="16.5" thickBot="1" x14ac:dyDescent="0.25">
      <c r="B2" s="437" t="s">
        <v>145</v>
      </c>
      <c r="C2" s="437"/>
      <c r="D2" s="437"/>
      <c r="E2" s="437"/>
      <c r="F2" s="437"/>
      <c r="G2" s="437"/>
      <c r="H2" s="437"/>
      <c r="I2" s="437"/>
      <c r="J2" s="437"/>
      <c r="K2" s="437"/>
      <c r="L2" s="437"/>
      <c r="M2" s="437"/>
      <c r="N2" s="437"/>
      <c r="O2" s="437"/>
      <c r="P2" s="437"/>
      <c r="Q2" s="437"/>
    </row>
    <row r="3" spans="1:18" ht="27.75" customHeight="1" thickTop="1" thickBot="1" x14ac:dyDescent="0.25">
      <c r="B3" s="438" t="s">
        <v>34</v>
      </c>
      <c r="C3" s="489" t="s">
        <v>92</v>
      </c>
      <c r="D3" s="462" t="s">
        <v>102</v>
      </c>
      <c r="E3" s="462"/>
      <c r="F3" s="438" t="s">
        <v>105</v>
      </c>
      <c r="G3" s="494" t="s">
        <v>103</v>
      </c>
      <c r="H3" s="494"/>
      <c r="I3" s="494"/>
      <c r="J3" s="494"/>
      <c r="K3" s="494"/>
      <c r="L3" s="105"/>
      <c r="M3" s="487" t="s">
        <v>104</v>
      </c>
      <c r="N3" s="487"/>
      <c r="O3" s="487"/>
      <c r="P3" s="487"/>
      <c r="Q3" s="487"/>
    </row>
    <row r="4" spans="1:18" ht="36" customHeight="1" thickTop="1" x14ac:dyDescent="0.2">
      <c r="B4" s="439"/>
      <c r="C4" s="490"/>
      <c r="D4" s="115" t="s">
        <v>106</v>
      </c>
      <c r="E4" s="115" t="s">
        <v>99</v>
      </c>
      <c r="F4" s="440"/>
      <c r="G4" s="116" t="s">
        <v>130</v>
      </c>
      <c r="H4" s="117" t="s">
        <v>112</v>
      </c>
      <c r="I4" s="116" t="s">
        <v>76</v>
      </c>
      <c r="J4" s="118" t="s">
        <v>77</v>
      </c>
      <c r="K4" s="118" t="s">
        <v>121</v>
      </c>
      <c r="L4" s="106"/>
      <c r="M4" s="119" t="s">
        <v>130</v>
      </c>
      <c r="N4" s="117" t="s">
        <v>112</v>
      </c>
      <c r="O4" s="119" t="s">
        <v>76</v>
      </c>
      <c r="P4" s="115" t="s">
        <v>77</v>
      </c>
      <c r="Q4" s="115" t="s">
        <v>121</v>
      </c>
    </row>
    <row r="5" spans="1:18" s="244" customFormat="1" ht="21.75" customHeight="1" x14ac:dyDescent="0.2">
      <c r="A5" s="343" t="s">
        <v>169</v>
      </c>
      <c r="B5" s="255" t="s">
        <v>49</v>
      </c>
      <c r="C5" s="280">
        <f>'12'!C5</f>
        <v>3</v>
      </c>
      <c r="D5" s="311">
        <v>12879.3</v>
      </c>
      <c r="E5" s="179">
        <f>D5/D20*100</f>
        <v>16.913577166480405</v>
      </c>
      <c r="F5" s="179">
        <v>2916</v>
      </c>
      <c r="G5" s="291">
        <v>3</v>
      </c>
      <c r="H5" s="291">
        <v>3</v>
      </c>
      <c r="I5" s="291">
        <v>0</v>
      </c>
      <c r="J5" s="291">
        <v>3</v>
      </c>
      <c r="K5" s="291">
        <v>0</v>
      </c>
      <c r="L5" s="178"/>
      <c r="M5" s="311">
        <f>G5/$C$5*100</f>
        <v>100</v>
      </c>
      <c r="N5" s="311">
        <f t="shared" ref="N5:Q5" si="0">H5/$C$5*100</f>
        <v>100</v>
      </c>
      <c r="O5" s="311">
        <f t="shared" si="0"/>
        <v>0</v>
      </c>
      <c r="P5" s="311">
        <f t="shared" si="0"/>
        <v>100</v>
      </c>
      <c r="Q5" s="311">
        <f t="shared" si="0"/>
        <v>0</v>
      </c>
    </row>
    <row r="6" spans="1:18" ht="21.75" customHeight="1" x14ac:dyDescent="0.2">
      <c r="A6" s="345" t="s">
        <v>169</v>
      </c>
      <c r="B6" s="262" t="s">
        <v>50</v>
      </c>
      <c r="C6" s="291">
        <f>'12'!C6</f>
        <v>5</v>
      </c>
      <c r="D6" s="312">
        <v>10976.1</v>
      </c>
      <c r="E6" s="179">
        <f>D6/D20*100</f>
        <v>14.414223935850986</v>
      </c>
      <c r="F6" s="312">
        <v>2836.5</v>
      </c>
      <c r="G6" s="178">
        <v>4</v>
      </c>
      <c r="H6" s="178">
        <v>1</v>
      </c>
      <c r="I6" s="291">
        <v>1</v>
      </c>
      <c r="J6" s="178">
        <v>5</v>
      </c>
      <c r="K6" s="281">
        <v>0</v>
      </c>
      <c r="L6" s="178"/>
      <c r="M6" s="311">
        <f>G6/5*100</f>
        <v>80</v>
      </c>
      <c r="N6" s="311">
        <f t="shared" ref="N6:Q6" si="1">H6/5*100</f>
        <v>20</v>
      </c>
      <c r="O6" s="311">
        <f t="shared" si="1"/>
        <v>20</v>
      </c>
      <c r="P6" s="311">
        <f t="shared" si="1"/>
        <v>100</v>
      </c>
      <c r="Q6" s="311">
        <f t="shared" si="1"/>
        <v>0</v>
      </c>
    </row>
    <row r="7" spans="1:18" s="244" customFormat="1" ht="23.25" customHeight="1" x14ac:dyDescent="0.2">
      <c r="A7" s="343" t="s">
        <v>169</v>
      </c>
      <c r="B7" s="262" t="s">
        <v>51</v>
      </c>
      <c r="C7" s="178">
        <f>'12'!C7</f>
        <v>2</v>
      </c>
      <c r="D7" s="312">
        <v>674.8</v>
      </c>
      <c r="E7" s="289">
        <f>D7/D20*100</f>
        <v>0.88617253049008693</v>
      </c>
      <c r="F7" s="312">
        <v>169.5</v>
      </c>
      <c r="G7" s="178">
        <v>2</v>
      </c>
      <c r="H7" s="291">
        <v>0</v>
      </c>
      <c r="I7" s="291">
        <v>0</v>
      </c>
      <c r="J7" s="178">
        <v>2</v>
      </c>
      <c r="K7" s="291">
        <v>0</v>
      </c>
      <c r="L7" s="291"/>
      <c r="M7" s="289">
        <f>G7/C7*100</f>
        <v>100</v>
      </c>
      <c r="N7" s="179">
        <f>H7/C7*100</f>
        <v>0</v>
      </c>
      <c r="O7" s="179">
        <f>I7/C7*100</f>
        <v>0</v>
      </c>
      <c r="P7" s="289">
        <f>J7/C7*100</f>
        <v>100</v>
      </c>
      <c r="Q7" s="179">
        <f>K7/C7*100</f>
        <v>0</v>
      </c>
      <c r="R7" s="245"/>
    </row>
    <row r="8" spans="1:18" s="244" customFormat="1" ht="18.75" customHeight="1" x14ac:dyDescent="0.2">
      <c r="A8" s="343" t="s">
        <v>169</v>
      </c>
      <c r="B8" s="262" t="s">
        <v>52</v>
      </c>
      <c r="C8" s="178">
        <f>'12'!C8</f>
        <v>4</v>
      </c>
      <c r="D8" s="312">
        <v>2684.1</v>
      </c>
      <c r="E8" s="289">
        <f>D8/D20*100</f>
        <v>3.5248602387202768</v>
      </c>
      <c r="F8" s="312">
        <v>672.9</v>
      </c>
      <c r="G8" s="178">
        <v>2</v>
      </c>
      <c r="H8" s="291">
        <v>3</v>
      </c>
      <c r="I8" s="291">
        <v>0</v>
      </c>
      <c r="J8" s="291">
        <v>4</v>
      </c>
      <c r="K8" s="291">
        <v>0</v>
      </c>
      <c r="L8" s="291"/>
      <c r="M8" s="289">
        <f>G8/C8*100</f>
        <v>50</v>
      </c>
      <c r="N8" s="289">
        <f>H8/C8*100</f>
        <v>75</v>
      </c>
      <c r="O8" s="179">
        <f>I8/C8*100</f>
        <v>0</v>
      </c>
      <c r="P8" s="289">
        <f>J8/C8*100</f>
        <v>100</v>
      </c>
      <c r="Q8" s="179">
        <f>K8/C8*100</f>
        <v>0</v>
      </c>
    </row>
    <row r="9" spans="1:18" s="249" customFormat="1" ht="21.75" customHeight="1" x14ac:dyDescent="0.2">
      <c r="A9" s="346" t="s">
        <v>169</v>
      </c>
      <c r="B9" s="262" t="s">
        <v>53</v>
      </c>
      <c r="C9" s="178">
        <f>'12'!C9</f>
        <v>3</v>
      </c>
      <c r="D9" s="312">
        <v>13525.8</v>
      </c>
      <c r="E9" s="289">
        <f>D9/D20*100</f>
        <v>17.762585081361618</v>
      </c>
      <c r="F9" s="312">
        <v>4290.2</v>
      </c>
      <c r="G9" s="281">
        <v>0</v>
      </c>
      <c r="H9" s="291">
        <v>2</v>
      </c>
      <c r="I9" s="291">
        <v>0</v>
      </c>
      <c r="J9" s="291">
        <v>3</v>
      </c>
      <c r="K9" s="291">
        <v>1</v>
      </c>
      <c r="L9" s="291"/>
      <c r="M9" s="179">
        <f>G9/C9*100</f>
        <v>0</v>
      </c>
      <c r="N9" s="179">
        <f>H9/C9*100</f>
        <v>66.666666666666657</v>
      </c>
      <c r="O9" s="179">
        <f>I9/C9*100</f>
        <v>0</v>
      </c>
      <c r="P9" s="179">
        <f>J9/C9*100</f>
        <v>100</v>
      </c>
      <c r="Q9" s="179">
        <f>K9/C9*100</f>
        <v>33.333333333333329</v>
      </c>
    </row>
    <row r="10" spans="1:18" s="310" customFormat="1" ht="21.75" customHeight="1" x14ac:dyDescent="0.2">
      <c r="A10" s="348" t="s">
        <v>169</v>
      </c>
      <c r="B10" s="262" t="s">
        <v>54</v>
      </c>
      <c r="C10" s="178">
        <f>'12'!C10</f>
        <v>5</v>
      </c>
      <c r="D10" s="312">
        <v>2290.1</v>
      </c>
      <c r="E10" s="289">
        <f>D10/D20*100</f>
        <v>3.0074447422574813</v>
      </c>
      <c r="F10" s="312">
        <v>490.5</v>
      </c>
      <c r="G10" s="178">
        <v>5</v>
      </c>
      <c r="H10" s="291">
        <v>4</v>
      </c>
      <c r="I10" s="291">
        <v>0</v>
      </c>
      <c r="J10" s="178">
        <v>5</v>
      </c>
      <c r="K10" s="291">
        <v>0</v>
      </c>
      <c r="L10" s="178"/>
      <c r="M10" s="289">
        <f>G10/C10*100</f>
        <v>100</v>
      </c>
      <c r="N10" s="289">
        <f>H10/$C$10*100</f>
        <v>80</v>
      </c>
      <c r="O10" s="179">
        <f t="shared" ref="O10:Q10" si="2">I10/$C$10*100</f>
        <v>0</v>
      </c>
      <c r="P10" s="289">
        <f t="shared" si="2"/>
        <v>100</v>
      </c>
      <c r="Q10" s="179">
        <f t="shared" si="2"/>
        <v>0</v>
      </c>
    </row>
    <row r="11" spans="1:18" s="244" customFormat="1" ht="21.75" customHeight="1" x14ac:dyDescent="0.2">
      <c r="A11" s="343" t="s">
        <v>169</v>
      </c>
      <c r="B11" s="262" t="s">
        <v>55</v>
      </c>
      <c r="C11" s="178">
        <f>'12'!C11</f>
        <v>1</v>
      </c>
      <c r="D11" s="312">
        <v>1381.1</v>
      </c>
      <c r="E11" s="179">
        <f>D11/D20*100</f>
        <v>1.8137120359511845</v>
      </c>
      <c r="F11" s="340">
        <v>497.2</v>
      </c>
      <c r="G11" s="291">
        <v>1</v>
      </c>
      <c r="H11" s="291">
        <v>0</v>
      </c>
      <c r="I11" s="291">
        <v>0</v>
      </c>
      <c r="J11" s="291">
        <v>1</v>
      </c>
      <c r="K11" s="291">
        <v>0</v>
      </c>
      <c r="L11" s="178"/>
      <c r="M11" s="179">
        <f>G11/$C$11*100</f>
        <v>100</v>
      </c>
      <c r="N11" s="179">
        <f t="shared" ref="N11:Q11" si="3">H11/$C$11*100</f>
        <v>0</v>
      </c>
      <c r="O11" s="179">
        <f t="shared" si="3"/>
        <v>0</v>
      </c>
      <c r="P11" s="179">
        <f t="shared" si="3"/>
        <v>100</v>
      </c>
      <c r="Q11" s="179">
        <f t="shared" si="3"/>
        <v>0</v>
      </c>
    </row>
    <row r="12" spans="1:18" s="244" customFormat="1" ht="21.75" customHeight="1" x14ac:dyDescent="0.2">
      <c r="A12" s="343" t="s">
        <v>169</v>
      </c>
      <c r="B12" s="262" t="s">
        <v>56</v>
      </c>
      <c r="C12" s="178">
        <f>'12'!C12</f>
        <v>3</v>
      </c>
      <c r="D12" s="312">
        <v>1683.3</v>
      </c>
      <c r="E12" s="289">
        <f>D12/D20*100</f>
        <v>2.2105723482127497</v>
      </c>
      <c r="F12" s="312">
        <v>378.7</v>
      </c>
      <c r="G12" s="178">
        <v>1</v>
      </c>
      <c r="H12" s="178">
        <v>2</v>
      </c>
      <c r="I12" s="291">
        <v>1</v>
      </c>
      <c r="J12" s="178">
        <v>3</v>
      </c>
      <c r="K12" s="291">
        <v>0</v>
      </c>
      <c r="L12" s="291"/>
      <c r="M12" s="289">
        <f>G12/C12*100</f>
        <v>33.333333333333329</v>
      </c>
      <c r="N12" s="289">
        <f>H12/C12*100</f>
        <v>66.666666666666657</v>
      </c>
      <c r="O12" s="289">
        <f>I12/C12*100</f>
        <v>33.333333333333329</v>
      </c>
      <c r="P12" s="289">
        <f>J12/C12*100</f>
        <v>100</v>
      </c>
      <c r="Q12" s="179">
        <f>K12/$C$12*100</f>
        <v>0</v>
      </c>
    </row>
    <row r="13" spans="1:18" s="244" customFormat="1" ht="21.75" customHeight="1" x14ac:dyDescent="0.2">
      <c r="A13" s="343" t="s">
        <v>169</v>
      </c>
      <c r="B13" s="262" t="s">
        <v>57</v>
      </c>
      <c r="C13" s="178">
        <f>'12'!C13</f>
        <v>1</v>
      </c>
      <c r="D13" s="312">
        <v>201</v>
      </c>
      <c r="E13" s="289">
        <f>D13/D20*100</f>
        <v>0.26396069743406564</v>
      </c>
      <c r="F13" s="312">
        <v>72.400000000000006</v>
      </c>
      <c r="G13" s="291">
        <v>1</v>
      </c>
      <c r="H13" s="291">
        <v>0</v>
      </c>
      <c r="I13" s="291">
        <v>0</v>
      </c>
      <c r="J13" s="178">
        <v>1</v>
      </c>
      <c r="K13" s="291">
        <v>0</v>
      </c>
      <c r="L13" s="291"/>
      <c r="M13" s="179">
        <f>G13/$C$13*100</f>
        <v>100</v>
      </c>
      <c r="N13" s="179">
        <f t="shared" ref="N13:Q13" si="4">H13/$C$13*100</f>
        <v>0</v>
      </c>
      <c r="O13" s="179">
        <f t="shared" si="4"/>
        <v>0</v>
      </c>
      <c r="P13" s="289">
        <f t="shared" si="4"/>
        <v>100</v>
      </c>
      <c r="Q13" s="179">
        <f t="shared" si="4"/>
        <v>0</v>
      </c>
    </row>
    <row r="14" spans="1:18" s="244" customFormat="1" ht="20.25" customHeight="1" x14ac:dyDescent="0.2">
      <c r="A14" s="343" t="s">
        <v>169</v>
      </c>
      <c r="B14" s="262" t="s">
        <v>58</v>
      </c>
      <c r="C14" s="178">
        <f>'12'!C14</f>
        <v>2</v>
      </c>
      <c r="D14" s="312">
        <v>13711.8</v>
      </c>
      <c r="E14" s="289">
        <f>D14/D20*100</f>
        <v>18.006847219285678</v>
      </c>
      <c r="F14" s="312">
        <v>3619.9</v>
      </c>
      <c r="G14" s="178">
        <v>2</v>
      </c>
      <c r="H14" s="178">
        <v>2</v>
      </c>
      <c r="I14" s="291">
        <v>0</v>
      </c>
      <c r="J14" s="178">
        <v>2</v>
      </c>
      <c r="K14" s="291">
        <v>0</v>
      </c>
      <c r="L14" s="291"/>
      <c r="M14" s="289">
        <f>G14/C14*100</f>
        <v>100</v>
      </c>
      <c r="N14" s="289">
        <f>H14/C14*100</f>
        <v>100</v>
      </c>
      <c r="O14" s="179">
        <f>I14/C14*100</f>
        <v>0</v>
      </c>
      <c r="P14" s="289">
        <f>J14/C14*100</f>
        <v>100</v>
      </c>
      <c r="Q14" s="179">
        <f>K14/C14*100</f>
        <v>0</v>
      </c>
    </row>
    <row r="15" spans="1:18" s="244" customFormat="1" ht="21.75" customHeight="1" x14ac:dyDescent="0.2">
      <c r="A15" s="343" t="s">
        <v>169</v>
      </c>
      <c r="B15" s="262" t="s">
        <v>59</v>
      </c>
      <c r="C15" s="178">
        <f>'12'!C15</f>
        <v>4</v>
      </c>
      <c r="D15" s="312">
        <v>1644</v>
      </c>
      <c r="E15" s="289">
        <f>D15/D20*100</f>
        <v>2.1589621222965367</v>
      </c>
      <c r="F15" s="312">
        <v>502.1</v>
      </c>
      <c r="G15" s="178">
        <v>4</v>
      </c>
      <c r="H15" s="178">
        <v>3</v>
      </c>
      <c r="I15" s="291">
        <v>1</v>
      </c>
      <c r="J15" s="178">
        <v>4</v>
      </c>
      <c r="K15" s="291">
        <v>0</v>
      </c>
      <c r="L15" s="291"/>
      <c r="M15" s="289">
        <f>G15/C15*100</f>
        <v>100</v>
      </c>
      <c r="N15" s="289">
        <f>H15/C15*100</f>
        <v>75</v>
      </c>
      <c r="O15" s="179">
        <f>I15/C15*100</f>
        <v>25</v>
      </c>
      <c r="P15" s="289">
        <f>J15/C15*100</f>
        <v>100</v>
      </c>
      <c r="Q15" s="179">
        <f>K15/C15*100</f>
        <v>0</v>
      </c>
    </row>
    <row r="16" spans="1:18" ht="21.75" customHeight="1" x14ac:dyDescent="0.2">
      <c r="A16" s="345" t="s">
        <v>169</v>
      </c>
      <c r="B16" s="262" t="s">
        <v>60</v>
      </c>
      <c r="C16" s="178">
        <f>'12'!C16</f>
        <v>3</v>
      </c>
      <c r="D16" s="312">
        <v>2607.5</v>
      </c>
      <c r="E16" s="289">
        <f>D16/D20*100</f>
        <v>3.4242662614891852</v>
      </c>
      <c r="F16" s="312">
        <v>690.5</v>
      </c>
      <c r="G16" s="291">
        <v>3</v>
      </c>
      <c r="H16" s="178">
        <v>3</v>
      </c>
      <c r="I16" s="291">
        <v>0</v>
      </c>
      <c r="J16" s="178">
        <v>3</v>
      </c>
      <c r="K16" s="291">
        <v>0</v>
      </c>
      <c r="L16" s="291"/>
      <c r="M16" s="179">
        <f t="shared" ref="M16:M20" si="5">G16/C16*100</f>
        <v>100</v>
      </c>
      <c r="N16" s="289">
        <f t="shared" ref="N16:N20" si="6">H16/C16*100</f>
        <v>100</v>
      </c>
      <c r="O16" s="179">
        <f t="shared" ref="O16:O20" si="7">I16/C16*100</f>
        <v>0</v>
      </c>
      <c r="P16" s="289">
        <f t="shared" ref="P16:P20" si="8">J16/C16*100</f>
        <v>100</v>
      </c>
      <c r="Q16" s="179">
        <f t="shared" ref="Q16:Q20" si="9">K16/C16*100</f>
        <v>0</v>
      </c>
    </row>
    <row r="17" spans="1:18" s="244" customFormat="1" ht="21.75" customHeight="1" x14ac:dyDescent="0.2">
      <c r="A17" s="343" t="s">
        <v>169</v>
      </c>
      <c r="B17" s="262" t="s">
        <v>61</v>
      </c>
      <c r="C17" s="178">
        <f>'12'!C17</f>
        <v>4</v>
      </c>
      <c r="D17" s="312">
        <v>2294.8000000000002</v>
      </c>
      <c r="E17" s="289">
        <f>D17/D20*100</f>
        <v>3.0136169575706164</v>
      </c>
      <c r="F17" s="312">
        <v>591.9</v>
      </c>
      <c r="G17" s="178">
        <v>3</v>
      </c>
      <c r="H17" s="291">
        <v>3</v>
      </c>
      <c r="I17" s="291">
        <v>0</v>
      </c>
      <c r="J17" s="178">
        <v>4</v>
      </c>
      <c r="K17" s="291">
        <v>0</v>
      </c>
      <c r="L17" s="291"/>
      <c r="M17" s="289">
        <f t="shared" si="5"/>
        <v>75</v>
      </c>
      <c r="N17" s="289">
        <f t="shared" si="6"/>
        <v>75</v>
      </c>
      <c r="O17" s="179">
        <f t="shared" si="7"/>
        <v>0</v>
      </c>
      <c r="P17" s="179">
        <f t="shared" si="8"/>
        <v>100</v>
      </c>
      <c r="Q17" s="179">
        <f t="shared" si="9"/>
        <v>0</v>
      </c>
    </row>
    <row r="18" spans="1:18" s="244" customFormat="1" ht="21.75" customHeight="1" x14ac:dyDescent="0.2">
      <c r="A18" s="343" t="s">
        <v>169</v>
      </c>
      <c r="B18" s="268" t="s">
        <v>62</v>
      </c>
      <c r="C18" s="178">
        <f>'12'!C18</f>
        <v>5</v>
      </c>
      <c r="D18" s="312">
        <v>6624.8</v>
      </c>
      <c r="E18" s="289">
        <f>D18/D20*100</f>
        <v>8.6999344694586984</v>
      </c>
      <c r="F18" s="312">
        <v>2078</v>
      </c>
      <c r="G18" s="178">
        <v>5</v>
      </c>
      <c r="H18" s="291">
        <v>0</v>
      </c>
      <c r="I18" s="291">
        <v>0</v>
      </c>
      <c r="J18" s="178">
        <v>5</v>
      </c>
      <c r="K18" s="291">
        <v>0</v>
      </c>
      <c r="L18" s="291"/>
      <c r="M18" s="289">
        <f t="shared" si="5"/>
        <v>100</v>
      </c>
      <c r="N18" s="179">
        <f t="shared" si="6"/>
        <v>0</v>
      </c>
      <c r="O18" s="179">
        <f t="shared" si="7"/>
        <v>0</v>
      </c>
      <c r="P18" s="289">
        <f t="shared" si="8"/>
        <v>100</v>
      </c>
      <c r="Q18" s="179">
        <f t="shared" si="9"/>
        <v>0</v>
      </c>
    </row>
    <row r="19" spans="1:18" s="244" customFormat="1" ht="21.75" customHeight="1" x14ac:dyDescent="0.2">
      <c r="A19" s="343" t="s">
        <v>169</v>
      </c>
      <c r="B19" s="307" t="s">
        <v>63</v>
      </c>
      <c r="C19" s="178">
        <f>'12'!C19</f>
        <v>2</v>
      </c>
      <c r="D19" s="313">
        <v>2969.2</v>
      </c>
      <c r="E19" s="294">
        <f>D19/D20*100</f>
        <v>3.8992641931404366</v>
      </c>
      <c r="F19" s="312">
        <v>786.8</v>
      </c>
      <c r="G19" s="299">
        <v>0</v>
      </c>
      <c r="H19" s="293">
        <v>2</v>
      </c>
      <c r="I19" s="314">
        <v>0</v>
      </c>
      <c r="J19" s="293">
        <v>2</v>
      </c>
      <c r="K19" s="314">
        <v>0</v>
      </c>
      <c r="L19" s="314"/>
      <c r="M19" s="315">
        <f t="shared" si="5"/>
        <v>0</v>
      </c>
      <c r="N19" s="316">
        <f t="shared" si="6"/>
        <v>100</v>
      </c>
      <c r="O19" s="315">
        <f t="shared" si="7"/>
        <v>0</v>
      </c>
      <c r="P19" s="316">
        <f t="shared" si="8"/>
        <v>100</v>
      </c>
      <c r="Q19" s="315">
        <f t="shared" si="9"/>
        <v>0</v>
      </c>
    </row>
    <row r="20" spans="1:18" ht="21.75" customHeight="1" thickBot="1" x14ac:dyDescent="0.25">
      <c r="A20" s="345" t="s">
        <v>169</v>
      </c>
      <c r="B20" s="120" t="s">
        <v>94</v>
      </c>
      <c r="C20" s="122">
        <f>SUM(C5:C19)</f>
        <v>47</v>
      </c>
      <c r="D20" s="124">
        <f>SUM(D5:D19)</f>
        <v>76147.7</v>
      </c>
      <c r="E20" s="123">
        <f>SUM(E5:E19)</f>
        <v>100.00000000000001</v>
      </c>
      <c r="F20" s="124">
        <f>SUM(F5:F19)</f>
        <v>20593.099999999999</v>
      </c>
      <c r="G20" s="121">
        <f t="shared" ref="G20" si="10">SUM(G5:G19)</f>
        <v>36</v>
      </c>
      <c r="H20" s="121">
        <f>SUM(H5:H19)</f>
        <v>28</v>
      </c>
      <c r="I20" s="121">
        <f>SUM(I5:I19)</f>
        <v>3</v>
      </c>
      <c r="J20" s="121">
        <f>SUM(J5:J19)</f>
        <v>47</v>
      </c>
      <c r="K20" s="121">
        <f>SUM(K5:K19)</f>
        <v>1</v>
      </c>
      <c r="L20" s="121"/>
      <c r="M20" s="125">
        <f t="shared" si="5"/>
        <v>76.59574468085107</v>
      </c>
      <c r="N20" s="125">
        <f t="shared" si="6"/>
        <v>59.574468085106382</v>
      </c>
      <c r="O20" s="125">
        <f t="shared" si="7"/>
        <v>6.3829787234042552</v>
      </c>
      <c r="P20" s="125">
        <f t="shared" si="8"/>
        <v>100</v>
      </c>
      <c r="Q20" s="125">
        <f t="shared" si="9"/>
        <v>2.1276595744680851</v>
      </c>
      <c r="R20" s="254"/>
    </row>
    <row r="21" spans="1:18" ht="4.5" customHeight="1" thickTop="1" x14ac:dyDescent="0.25">
      <c r="B21" s="94"/>
      <c r="C21" s="94"/>
      <c r="D21" s="92"/>
      <c r="E21" s="92"/>
      <c r="F21" s="92"/>
      <c r="G21" s="92"/>
      <c r="H21" s="92"/>
      <c r="I21" s="447"/>
      <c r="J21" s="447"/>
      <c r="K21" s="447"/>
      <c r="L21" s="77"/>
      <c r="M21" s="78"/>
      <c r="N21" s="78"/>
      <c r="O21" s="78"/>
      <c r="P21" s="78"/>
      <c r="Q21" s="81"/>
    </row>
    <row r="22" spans="1:18" ht="18.75" hidden="1" customHeight="1" x14ac:dyDescent="0.25">
      <c r="B22" s="225" t="s">
        <v>164</v>
      </c>
      <c r="C22" s="230"/>
      <c r="D22" s="231"/>
      <c r="E22" s="231"/>
      <c r="F22" s="231"/>
      <c r="G22" s="231"/>
      <c r="H22" s="231"/>
      <c r="I22" s="228"/>
      <c r="J22" s="228"/>
      <c r="K22" s="228"/>
      <c r="L22" s="228"/>
      <c r="M22" s="78"/>
      <c r="N22" s="78"/>
      <c r="O22" s="78"/>
      <c r="P22" s="78"/>
      <c r="Q22" s="81"/>
    </row>
    <row r="23" spans="1:18" ht="15" customHeight="1" x14ac:dyDescent="0.2">
      <c r="B23" s="413" t="s">
        <v>161</v>
      </c>
      <c r="C23" s="413"/>
      <c r="D23" s="413"/>
      <c r="E23" s="413"/>
      <c r="F23" s="413"/>
      <c r="G23" s="413"/>
      <c r="H23" s="413"/>
      <c r="I23" s="413"/>
      <c r="J23" s="413"/>
      <c r="K23" s="413"/>
      <c r="L23" s="413"/>
      <c r="M23" s="413"/>
      <c r="N23" s="413"/>
      <c r="O23" s="413"/>
      <c r="P23" s="413"/>
      <c r="Q23" s="413"/>
      <c r="R23" s="342" t="s">
        <v>168</v>
      </c>
    </row>
    <row r="24" spans="1:18" ht="17.25" customHeight="1" x14ac:dyDescent="0.2">
      <c r="B24" s="453" t="s">
        <v>78</v>
      </c>
      <c r="C24" s="453"/>
      <c r="D24" s="453"/>
      <c r="E24" s="453"/>
      <c r="F24" s="453"/>
      <c r="G24" s="453"/>
      <c r="H24" s="453"/>
      <c r="I24" s="453"/>
      <c r="J24" s="453"/>
      <c r="K24" s="453"/>
      <c r="L24" s="453"/>
      <c r="M24" s="453"/>
      <c r="N24" s="453"/>
      <c r="O24" s="453"/>
      <c r="P24" s="453"/>
      <c r="Q24" s="107"/>
    </row>
    <row r="25" spans="1:18" s="102" customFormat="1" ht="7.5" customHeight="1" x14ac:dyDescent="0.2">
      <c r="B25" s="108"/>
      <c r="C25" s="108"/>
      <c r="D25" s="108"/>
      <c r="E25" s="108"/>
      <c r="F25" s="108"/>
      <c r="G25" s="108"/>
      <c r="H25" s="108"/>
      <c r="I25" s="108"/>
      <c r="J25" s="108"/>
      <c r="K25" s="108"/>
      <c r="L25" s="108"/>
      <c r="M25" s="108"/>
      <c r="N25" s="108"/>
      <c r="O25" s="108"/>
      <c r="P25" s="108"/>
      <c r="Q25" s="109"/>
    </row>
    <row r="26" spans="1:18" ht="15.75" customHeight="1" x14ac:dyDescent="0.25">
      <c r="B26" s="450" t="s">
        <v>26</v>
      </c>
      <c r="C26" s="450"/>
      <c r="D26" s="450"/>
      <c r="E26" s="450"/>
      <c r="F26" s="450"/>
      <c r="G26" s="450"/>
      <c r="H26" s="450"/>
      <c r="I26" s="236">
        <v>27</v>
      </c>
      <c r="J26" s="111"/>
      <c r="K26" s="111"/>
      <c r="L26" s="111"/>
      <c r="M26" s="112"/>
      <c r="N26" s="113"/>
      <c r="O26" s="113"/>
      <c r="P26" s="113"/>
      <c r="Q26" s="112"/>
    </row>
    <row r="27" spans="1:18" x14ac:dyDescent="0.2">
      <c r="B27" s="107"/>
      <c r="C27" s="114"/>
      <c r="D27" s="107"/>
      <c r="E27" s="107"/>
      <c r="F27" s="107"/>
      <c r="G27" s="107"/>
      <c r="H27" s="107"/>
      <c r="I27" s="107"/>
      <c r="J27" s="107"/>
      <c r="K27" s="107"/>
      <c r="L27" s="107"/>
      <c r="M27" s="107"/>
      <c r="N27" s="107"/>
      <c r="O27" s="107"/>
      <c r="P27" s="107"/>
      <c r="Q27" s="107"/>
    </row>
    <row r="28" spans="1:18" x14ac:dyDescent="0.2">
      <c r="B28" s="107"/>
      <c r="C28" s="114"/>
      <c r="D28" s="107"/>
      <c r="E28" s="107"/>
      <c r="F28" s="107"/>
      <c r="G28" s="107"/>
      <c r="H28" s="107"/>
      <c r="I28" s="107"/>
      <c r="J28" s="107"/>
      <c r="K28" s="107"/>
      <c r="L28" s="107"/>
      <c r="M28" s="107"/>
      <c r="N28" s="107"/>
      <c r="O28" s="107"/>
      <c r="P28" s="107"/>
      <c r="Q28" s="107"/>
    </row>
    <row r="29" spans="1:18" x14ac:dyDescent="0.2">
      <c r="B29" s="107"/>
      <c r="C29" s="114"/>
      <c r="D29" s="107"/>
      <c r="E29" s="107"/>
      <c r="F29" s="107"/>
      <c r="G29" s="107"/>
      <c r="H29" s="107"/>
      <c r="I29" s="107"/>
      <c r="J29" s="107"/>
      <c r="K29" s="107"/>
      <c r="L29" s="107"/>
      <c r="M29" s="107"/>
      <c r="N29" s="107"/>
      <c r="O29" s="107"/>
      <c r="P29" s="107"/>
      <c r="Q29" s="107"/>
    </row>
  </sheetData>
  <mergeCells count="12">
    <mergeCell ref="B26:H26"/>
    <mergeCell ref="B1:Q1"/>
    <mergeCell ref="B2:Q2"/>
    <mergeCell ref="B3:B4"/>
    <mergeCell ref="F3:F4"/>
    <mergeCell ref="G3:K3"/>
    <mergeCell ref="M3:Q3"/>
    <mergeCell ref="I21:K21"/>
    <mergeCell ref="B24:P24"/>
    <mergeCell ref="D3:E3"/>
    <mergeCell ref="B23:Q23"/>
    <mergeCell ref="C3:C4"/>
  </mergeCells>
  <printOptions horizontalCentered="1" verticalCentered="1"/>
  <pageMargins left="0.23622047244094491" right="0.23622047244094491" top="0.74803149606299213" bottom="0.74803149606299213" header="0.31496062992125984" footer="0.31496062992125984"/>
  <pageSetup paperSize="9" scale="93"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Q30"/>
  <sheetViews>
    <sheetView rightToLeft="1" view="pageBreakPreview" zoomScaleNormal="100" zoomScaleSheetLayoutView="100" workbookViewId="0">
      <selection activeCell="B1" sqref="B1:O1"/>
    </sheetView>
  </sheetViews>
  <sheetFormatPr defaultRowHeight="14.25" x14ac:dyDescent="0.2"/>
  <cols>
    <col min="1" max="1" width="9.140625" style="349"/>
    <col min="2" max="2" width="13" style="66" customWidth="1"/>
    <col min="3" max="3" width="12.7109375" style="66" customWidth="1"/>
    <col min="4" max="6" width="9" style="66" customWidth="1"/>
    <col min="7" max="7" width="1.28515625" style="66" customWidth="1"/>
    <col min="8" max="11" width="9.42578125" style="66" customWidth="1"/>
    <col min="12" max="12" width="9.42578125" style="66" hidden="1" customWidth="1"/>
    <col min="13" max="13" width="1.42578125" style="66" customWidth="1"/>
    <col min="14" max="15" width="9" style="66" customWidth="1"/>
    <col min="16" max="16384" width="9.140625" style="66"/>
  </cols>
  <sheetData>
    <row r="1" spans="1:17" ht="18.75" customHeight="1" x14ac:dyDescent="0.2">
      <c r="B1" s="435" t="s">
        <v>176</v>
      </c>
      <c r="C1" s="436"/>
      <c r="D1" s="436"/>
      <c r="E1" s="436"/>
      <c r="F1" s="436"/>
      <c r="G1" s="436"/>
      <c r="H1" s="436"/>
      <c r="I1" s="436"/>
      <c r="J1" s="436"/>
      <c r="K1" s="436"/>
      <c r="L1" s="436"/>
      <c r="M1" s="436"/>
      <c r="N1" s="436"/>
      <c r="O1" s="436"/>
    </row>
    <row r="2" spans="1:17" ht="15.75" customHeight="1" thickBot="1" x14ac:dyDescent="0.25">
      <c r="B2" s="499" t="s">
        <v>197</v>
      </c>
      <c r="C2" s="499"/>
      <c r="D2" s="499"/>
      <c r="E2" s="499"/>
      <c r="F2" s="499"/>
      <c r="G2" s="499"/>
      <c r="H2" s="499"/>
      <c r="I2" s="499"/>
      <c r="J2" s="499"/>
      <c r="K2" s="499"/>
      <c r="L2" s="499"/>
      <c r="M2" s="499"/>
      <c r="N2" s="499"/>
      <c r="O2" s="67"/>
    </row>
    <row r="3" spans="1:17" ht="17.25" customHeight="1" thickTop="1" x14ac:dyDescent="0.2">
      <c r="B3" s="500" t="s">
        <v>34</v>
      </c>
      <c r="C3" s="500" t="s">
        <v>122</v>
      </c>
      <c r="D3" s="503" t="s">
        <v>35</v>
      </c>
      <c r="E3" s="503"/>
      <c r="F3" s="503"/>
      <c r="G3" s="503"/>
      <c r="H3" s="503"/>
      <c r="I3" s="503"/>
      <c r="J3" s="503"/>
      <c r="K3" s="503"/>
      <c r="L3" s="503"/>
      <c r="M3" s="503"/>
      <c r="N3" s="503"/>
      <c r="O3" s="503"/>
    </row>
    <row r="4" spans="1:17" ht="15.75" customHeight="1" x14ac:dyDescent="0.2">
      <c r="B4" s="501"/>
      <c r="C4" s="501"/>
      <c r="D4" s="504" t="s">
        <v>3</v>
      </c>
      <c r="E4" s="504"/>
      <c r="F4" s="504"/>
      <c r="G4" s="505"/>
      <c r="H4" s="504" t="s">
        <v>36</v>
      </c>
      <c r="I4" s="504"/>
      <c r="J4" s="504"/>
      <c r="K4" s="504"/>
      <c r="L4" s="504"/>
      <c r="M4" s="505"/>
      <c r="N4" s="504" t="s">
        <v>37</v>
      </c>
      <c r="O4" s="504"/>
    </row>
    <row r="5" spans="1:17" ht="16.5" customHeight="1" x14ac:dyDescent="0.2">
      <c r="B5" s="502"/>
      <c r="C5" s="502"/>
      <c r="D5" s="126" t="s">
        <v>38</v>
      </c>
      <c r="E5" s="126" t="s">
        <v>39</v>
      </c>
      <c r="F5" s="126" t="s">
        <v>40</v>
      </c>
      <c r="G5" s="506"/>
      <c r="H5" s="126" t="s">
        <v>41</v>
      </c>
      <c r="I5" s="126" t="s">
        <v>42</v>
      </c>
      <c r="J5" s="126" t="s">
        <v>43</v>
      </c>
      <c r="K5" s="126" t="s">
        <v>44</v>
      </c>
      <c r="L5" s="126" t="s">
        <v>45</v>
      </c>
      <c r="M5" s="506"/>
      <c r="N5" s="126" t="s">
        <v>46</v>
      </c>
      <c r="O5" s="126" t="s">
        <v>48</v>
      </c>
      <c r="P5" s="352" t="s">
        <v>46</v>
      </c>
    </row>
    <row r="6" spans="1:17" s="318" customFormat="1" ht="21" customHeight="1" x14ac:dyDescent="0.2">
      <c r="A6" s="350" t="s">
        <v>169</v>
      </c>
      <c r="B6" s="333" t="s">
        <v>49</v>
      </c>
      <c r="C6" s="334">
        <v>12</v>
      </c>
      <c r="D6" s="334">
        <v>0</v>
      </c>
      <c r="E6" s="334">
        <v>12</v>
      </c>
      <c r="F6" s="334">
        <v>0</v>
      </c>
      <c r="G6" s="335"/>
      <c r="H6" s="177">
        <v>0</v>
      </c>
      <c r="I6" s="177">
        <v>12</v>
      </c>
      <c r="J6" s="177">
        <v>0</v>
      </c>
      <c r="K6" s="177">
        <v>0</v>
      </c>
      <c r="L6" s="177">
        <v>0</v>
      </c>
      <c r="M6" s="335"/>
      <c r="N6" s="336" t="str">
        <f>P6&amp;"*"</f>
        <v>4*</v>
      </c>
      <c r="O6" s="177">
        <v>8</v>
      </c>
      <c r="P6" s="353">
        <v>4</v>
      </c>
    </row>
    <row r="7" spans="1:17" s="318" customFormat="1" ht="21" customHeight="1" x14ac:dyDescent="0.2">
      <c r="A7" s="350" t="s">
        <v>169</v>
      </c>
      <c r="B7" s="317" t="s">
        <v>50</v>
      </c>
      <c r="C7" s="175">
        <v>4</v>
      </c>
      <c r="D7" s="177">
        <v>3</v>
      </c>
      <c r="E7" s="177">
        <v>1</v>
      </c>
      <c r="F7" s="177">
        <v>0</v>
      </c>
      <c r="G7" s="176"/>
      <c r="H7" s="177">
        <v>0</v>
      </c>
      <c r="I7" s="177">
        <v>2</v>
      </c>
      <c r="J7" s="177">
        <v>0</v>
      </c>
      <c r="K7" s="177">
        <v>2</v>
      </c>
      <c r="L7" s="177">
        <v>0</v>
      </c>
      <c r="M7" s="176"/>
      <c r="N7" s="351">
        <f>P7</f>
        <v>0</v>
      </c>
      <c r="O7" s="175">
        <v>4</v>
      </c>
      <c r="P7" s="353">
        <v>0</v>
      </c>
    </row>
    <row r="8" spans="1:17" s="318" customFormat="1" ht="21" customHeight="1" x14ac:dyDescent="0.2">
      <c r="A8" s="350" t="s">
        <v>169</v>
      </c>
      <c r="B8" s="317" t="s">
        <v>51</v>
      </c>
      <c r="C8" s="175">
        <v>3</v>
      </c>
      <c r="D8" s="175">
        <v>2</v>
      </c>
      <c r="E8" s="177">
        <v>1</v>
      </c>
      <c r="F8" s="177">
        <v>0</v>
      </c>
      <c r="G8" s="176"/>
      <c r="H8" s="177">
        <v>1</v>
      </c>
      <c r="I8" s="177">
        <v>2</v>
      </c>
      <c r="J8" s="177">
        <v>0</v>
      </c>
      <c r="K8" s="177">
        <v>0</v>
      </c>
      <c r="L8" s="177">
        <v>0</v>
      </c>
      <c r="M8" s="176"/>
      <c r="N8" s="336" t="str">
        <f>P8&amp;"**"</f>
        <v>1**</v>
      </c>
      <c r="O8" s="175">
        <v>2</v>
      </c>
      <c r="P8" s="353">
        <v>1</v>
      </c>
    </row>
    <row r="9" spans="1:17" s="318" customFormat="1" ht="21" customHeight="1" x14ac:dyDescent="0.2">
      <c r="A9" s="350" t="s">
        <v>169</v>
      </c>
      <c r="B9" s="317" t="s">
        <v>52</v>
      </c>
      <c r="C9" s="175">
        <v>3</v>
      </c>
      <c r="D9" s="175">
        <v>2</v>
      </c>
      <c r="E9" s="177">
        <v>1</v>
      </c>
      <c r="F9" s="177">
        <v>0</v>
      </c>
      <c r="G9" s="176"/>
      <c r="H9" s="177">
        <v>0</v>
      </c>
      <c r="I9" s="177">
        <v>3</v>
      </c>
      <c r="J9" s="177">
        <v>0</v>
      </c>
      <c r="K9" s="177">
        <v>0</v>
      </c>
      <c r="L9" s="177">
        <v>0</v>
      </c>
      <c r="M9" s="176"/>
      <c r="N9" s="351">
        <f>P9</f>
        <v>0</v>
      </c>
      <c r="O9" s="175">
        <v>3</v>
      </c>
      <c r="P9" s="353">
        <v>0</v>
      </c>
    </row>
    <row r="10" spans="1:17" s="318" customFormat="1" ht="21" customHeight="1" x14ac:dyDescent="0.2">
      <c r="A10" s="350" t="s">
        <v>169</v>
      </c>
      <c r="B10" s="317" t="s">
        <v>53</v>
      </c>
      <c r="C10" s="175">
        <v>22</v>
      </c>
      <c r="D10" s="337">
        <v>0</v>
      </c>
      <c r="E10" s="177">
        <v>22</v>
      </c>
      <c r="F10" s="177">
        <v>0</v>
      </c>
      <c r="G10" s="176"/>
      <c r="H10" s="177">
        <v>6</v>
      </c>
      <c r="I10" s="177">
        <v>15</v>
      </c>
      <c r="J10" s="177">
        <v>0</v>
      </c>
      <c r="K10" s="177">
        <v>1</v>
      </c>
      <c r="L10" s="177">
        <v>0</v>
      </c>
      <c r="M10" s="176"/>
      <c r="N10" s="351">
        <f>P10</f>
        <v>0</v>
      </c>
      <c r="O10" s="175">
        <v>22</v>
      </c>
      <c r="P10" s="353">
        <v>0</v>
      </c>
    </row>
    <row r="11" spans="1:17" s="318" customFormat="1" ht="21" customHeight="1" x14ac:dyDescent="0.2">
      <c r="A11" s="350" t="s">
        <v>169</v>
      </c>
      <c r="B11" s="338" t="s">
        <v>123</v>
      </c>
      <c r="C11" s="175">
        <v>3</v>
      </c>
      <c r="D11" s="177">
        <v>0</v>
      </c>
      <c r="E11" s="177">
        <v>3</v>
      </c>
      <c r="F11" s="177">
        <v>0</v>
      </c>
      <c r="G11" s="176"/>
      <c r="H11" s="177">
        <v>0</v>
      </c>
      <c r="I11" s="177">
        <v>3</v>
      </c>
      <c r="J11" s="177">
        <v>0</v>
      </c>
      <c r="K11" s="177">
        <v>0</v>
      </c>
      <c r="L11" s="177">
        <v>0</v>
      </c>
      <c r="M11" s="176"/>
      <c r="N11" s="336" t="str">
        <f>P11&amp;"***"</f>
        <v>2***</v>
      </c>
      <c r="O11" s="175">
        <v>1</v>
      </c>
      <c r="P11" s="353">
        <v>2</v>
      </c>
    </row>
    <row r="12" spans="1:17" s="318" customFormat="1" ht="21" customHeight="1" x14ac:dyDescent="0.2">
      <c r="A12" s="350" t="s">
        <v>169</v>
      </c>
      <c r="B12" s="317" t="s">
        <v>55</v>
      </c>
      <c r="C12" s="175">
        <v>2</v>
      </c>
      <c r="D12" s="177">
        <v>1</v>
      </c>
      <c r="E12" s="177">
        <v>1</v>
      </c>
      <c r="F12" s="177">
        <v>0</v>
      </c>
      <c r="G12" s="176"/>
      <c r="H12" s="177">
        <v>0</v>
      </c>
      <c r="I12" s="177">
        <v>2</v>
      </c>
      <c r="J12" s="177">
        <v>0</v>
      </c>
      <c r="K12" s="177">
        <v>0</v>
      </c>
      <c r="L12" s="177">
        <v>0</v>
      </c>
      <c r="M12" s="176"/>
      <c r="N12" s="351">
        <f>P12</f>
        <v>0</v>
      </c>
      <c r="O12" s="175">
        <v>2</v>
      </c>
      <c r="P12" s="353">
        <v>0</v>
      </c>
      <c r="Q12" s="389" t="s">
        <v>232</v>
      </c>
    </row>
    <row r="13" spans="1:17" s="318" customFormat="1" ht="21" customHeight="1" x14ac:dyDescent="0.2">
      <c r="A13" s="350" t="s">
        <v>169</v>
      </c>
      <c r="B13" s="317" t="s">
        <v>56</v>
      </c>
      <c r="C13" s="175">
        <v>4</v>
      </c>
      <c r="D13" s="175">
        <v>4</v>
      </c>
      <c r="E13" s="177">
        <v>0</v>
      </c>
      <c r="F13" s="177">
        <v>0</v>
      </c>
      <c r="G13" s="176"/>
      <c r="H13" s="177">
        <v>0</v>
      </c>
      <c r="I13" s="177">
        <v>4</v>
      </c>
      <c r="J13" s="177">
        <v>0</v>
      </c>
      <c r="K13" s="177">
        <v>0</v>
      </c>
      <c r="L13" s="177">
        <v>0</v>
      </c>
      <c r="M13" s="176"/>
      <c r="N13" s="351">
        <f t="shared" ref="N13:N20" si="0">P13</f>
        <v>0</v>
      </c>
      <c r="O13" s="175">
        <v>4</v>
      </c>
      <c r="P13" s="353">
        <v>0</v>
      </c>
    </row>
    <row r="14" spans="1:17" s="318" customFormat="1" ht="21" customHeight="1" x14ac:dyDescent="0.2">
      <c r="A14" s="350" t="s">
        <v>169</v>
      </c>
      <c r="B14" s="317" t="s">
        <v>57</v>
      </c>
      <c r="C14" s="175">
        <v>4</v>
      </c>
      <c r="D14" s="175">
        <v>4</v>
      </c>
      <c r="E14" s="177">
        <v>0</v>
      </c>
      <c r="F14" s="177">
        <v>0</v>
      </c>
      <c r="G14" s="176"/>
      <c r="H14" s="177">
        <v>1</v>
      </c>
      <c r="I14" s="177">
        <v>3</v>
      </c>
      <c r="J14" s="177">
        <v>0</v>
      </c>
      <c r="K14" s="177">
        <v>0</v>
      </c>
      <c r="L14" s="177">
        <v>0</v>
      </c>
      <c r="M14" s="176"/>
      <c r="N14" s="351">
        <f t="shared" si="0"/>
        <v>0</v>
      </c>
      <c r="O14" s="175">
        <v>4</v>
      </c>
      <c r="P14" s="353">
        <v>0</v>
      </c>
    </row>
    <row r="15" spans="1:17" s="318" customFormat="1" ht="21" customHeight="1" x14ac:dyDescent="0.2">
      <c r="A15" s="350" t="s">
        <v>169</v>
      </c>
      <c r="B15" s="317" t="s">
        <v>58</v>
      </c>
      <c r="C15" s="175">
        <v>1</v>
      </c>
      <c r="D15" s="177">
        <v>1</v>
      </c>
      <c r="E15" s="177">
        <v>0</v>
      </c>
      <c r="F15" s="177">
        <v>0</v>
      </c>
      <c r="G15" s="176"/>
      <c r="H15" s="177">
        <v>0</v>
      </c>
      <c r="I15" s="177">
        <v>1</v>
      </c>
      <c r="J15" s="177">
        <v>0</v>
      </c>
      <c r="K15" s="177">
        <v>0</v>
      </c>
      <c r="L15" s="177">
        <v>0</v>
      </c>
      <c r="M15" s="176"/>
      <c r="N15" s="351">
        <f t="shared" si="0"/>
        <v>0</v>
      </c>
      <c r="O15" s="175">
        <v>1</v>
      </c>
      <c r="P15" s="353">
        <v>0</v>
      </c>
    </row>
    <row r="16" spans="1:17" s="318" customFormat="1" ht="21" customHeight="1" x14ac:dyDescent="0.2">
      <c r="A16" s="350" t="s">
        <v>169</v>
      </c>
      <c r="B16" s="317" t="s">
        <v>59</v>
      </c>
      <c r="C16" s="175">
        <v>2</v>
      </c>
      <c r="D16" s="175">
        <v>1</v>
      </c>
      <c r="E16" s="177">
        <v>1</v>
      </c>
      <c r="F16" s="177">
        <v>0</v>
      </c>
      <c r="G16" s="176"/>
      <c r="H16" s="177">
        <v>0</v>
      </c>
      <c r="I16" s="177">
        <v>2</v>
      </c>
      <c r="J16" s="177">
        <v>0</v>
      </c>
      <c r="K16" s="177">
        <v>0</v>
      </c>
      <c r="L16" s="177">
        <v>0</v>
      </c>
      <c r="M16" s="176"/>
      <c r="N16" s="336" t="str">
        <f>P16&amp;"****"</f>
        <v>1****</v>
      </c>
      <c r="O16" s="175">
        <v>1</v>
      </c>
      <c r="P16" s="353">
        <v>1</v>
      </c>
    </row>
    <row r="17" spans="1:16" s="318" customFormat="1" ht="21" customHeight="1" x14ac:dyDescent="0.2">
      <c r="A17" s="350" t="s">
        <v>169</v>
      </c>
      <c r="B17" s="317" t="s">
        <v>60</v>
      </c>
      <c r="C17" s="177">
        <v>0</v>
      </c>
      <c r="D17" s="177">
        <v>0</v>
      </c>
      <c r="E17" s="177">
        <v>0</v>
      </c>
      <c r="F17" s="177">
        <v>0</v>
      </c>
      <c r="G17" s="176"/>
      <c r="H17" s="177">
        <v>0</v>
      </c>
      <c r="I17" s="177">
        <v>0</v>
      </c>
      <c r="J17" s="177">
        <v>0</v>
      </c>
      <c r="K17" s="177">
        <v>0</v>
      </c>
      <c r="L17" s="177">
        <v>0</v>
      </c>
      <c r="M17" s="176"/>
      <c r="N17" s="351">
        <f t="shared" si="0"/>
        <v>0</v>
      </c>
      <c r="O17" s="177">
        <v>0</v>
      </c>
      <c r="P17" s="353">
        <v>0</v>
      </c>
    </row>
    <row r="18" spans="1:16" s="318" customFormat="1" ht="21" customHeight="1" x14ac:dyDescent="0.2">
      <c r="A18" s="350" t="s">
        <v>169</v>
      </c>
      <c r="B18" s="317" t="s">
        <v>61</v>
      </c>
      <c r="C18" s="175">
        <v>2</v>
      </c>
      <c r="D18" s="177">
        <v>2</v>
      </c>
      <c r="E18" s="177">
        <v>0</v>
      </c>
      <c r="F18" s="177">
        <v>0</v>
      </c>
      <c r="G18" s="176"/>
      <c r="H18" s="177">
        <v>0</v>
      </c>
      <c r="I18" s="177">
        <v>0</v>
      </c>
      <c r="J18" s="177">
        <v>0</v>
      </c>
      <c r="K18" s="177">
        <v>2</v>
      </c>
      <c r="L18" s="177">
        <v>0</v>
      </c>
      <c r="M18" s="176"/>
      <c r="N18" s="351">
        <f t="shared" si="0"/>
        <v>0</v>
      </c>
      <c r="O18" s="175">
        <v>2</v>
      </c>
      <c r="P18" s="353">
        <v>0</v>
      </c>
    </row>
    <row r="19" spans="1:16" s="318" customFormat="1" ht="21" customHeight="1" x14ac:dyDescent="0.2">
      <c r="A19" s="350" t="s">
        <v>169</v>
      </c>
      <c r="B19" s="319" t="s">
        <v>62</v>
      </c>
      <c r="C19" s="177">
        <v>0</v>
      </c>
      <c r="D19" s="177">
        <v>0</v>
      </c>
      <c r="E19" s="177">
        <v>0</v>
      </c>
      <c r="F19" s="177">
        <v>0</v>
      </c>
      <c r="G19" s="176"/>
      <c r="H19" s="177">
        <v>0</v>
      </c>
      <c r="I19" s="177">
        <v>0</v>
      </c>
      <c r="J19" s="177">
        <v>0</v>
      </c>
      <c r="K19" s="177">
        <v>0</v>
      </c>
      <c r="L19" s="177">
        <v>0</v>
      </c>
      <c r="M19" s="176"/>
      <c r="N19" s="351">
        <f t="shared" si="0"/>
        <v>0</v>
      </c>
      <c r="O19" s="177">
        <v>0</v>
      </c>
      <c r="P19" s="353">
        <v>0</v>
      </c>
    </row>
    <row r="20" spans="1:16" s="318" customFormat="1" ht="21" customHeight="1" x14ac:dyDescent="0.2">
      <c r="A20" s="350" t="s">
        <v>169</v>
      </c>
      <c r="B20" s="319" t="s">
        <v>63</v>
      </c>
      <c r="C20" s="320">
        <v>2</v>
      </c>
      <c r="D20" s="321">
        <v>0</v>
      </c>
      <c r="E20" s="177">
        <v>2</v>
      </c>
      <c r="F20" s="321">
        <v>0</v>
      </c>
      <c r="G20" s="322"/>
      <c r="H20" s="321">
        <v>2</v>
      </c>
      <c r="I20" s="177">
        <v>0</v>
      </c>
      <c r="J20" s="177">
        <v>0</v>
      </c>
      <c r="K20" s="321">
        <v>0</v>
      </c>
      <c r="L20" s="177">
        <v>0</v>
      </c>
      <c r="M20" s="322"/>
      <c r="N20" s="351">
        <f t="shared" si="0"/>
        <v>0</v>
      </c>
      <c r="O20" s="320">
        <v>2</v>
      </c>
      <c r="P20" s="353">
        <v>0</v>
      </c>
    </row>
    <row r="21" spans="1:16" ht="22.5" customHeight="1" thickBot="1" x14ac:dyDescent="0.25">
      <c r="B21" s="127" t="s">
        <v>94</v>
      </c>
      <c r="C21" s="128">
        <f>SUM(C6:C20)</f>
        <v>64</v>
      </c>
      <c r="D21" s="128">
        <f>SUM(D6:D20)</f>
        <v>20</v>
      </c>
      <c r="E21" s="129">
        <f>SUM(E6:E20)</f>
        <v>44</v>
      </c>
      <c r="F21" s="129">
        <f>SUM(F6:F20)</f>
        <v>0</v>
      </c>
      <c r="G21" s="130"/>
      <c r="H21" s="129">
        <f>SUM(H6:H20)</f>
        <v>10</v>
      </c>
      <c r="I21" s="129">
        <f>SUM(I6:I20)</f>
        <v>49</v>
      </c>
      <c r="J21" s="129">
        <f>SUM(J6:J20)</f>
        <v>0</v>
      </c>
      <c r="K21" s="129">
        <f>SUM(K6:K20)</f>
        <v>5</v>
      </c>
      <c r="L21" s="129">
        <f>SUM(L6:L20)</f>
        <v>0</v>
      </c>
      <c r="M21" s="130"/>
      <c r="N21" s="131">
        <f>SUM(P6:P20)</f>
        <v>8</v>
      </c>
      <c r="O21" s="128">
        <f>SUM(O6:O20)</f>
        <v>56</v>
      </c>
      <c r="P21" s="354">
        <f>SUM(P6:P20)</f>
        <v>8</v>
      </c>
    </row>
    <row r="22" spans="1:16" ht="27" customHeight="1" thickTop="1" x14ac:dyDescent="0.2">
      <c r="B22" s="507" t="s">
        <v>224</v>
      </c>
      <c r="C22" s="508"/>
      <c r="D22" s="508"/>
      <c r="E22" s="508"/>
      <c r="F22" s="508"/>
      <c r="G22" s="508"/>
      <c r="H22" s="508"/>
      <c r="I22" s="508"/>
      <c r="J22" s="508"/>
      <c r="K22" s="508"/>
      <c r="L22" s="508"/>
      <c r="M22" s="508"/>
      <c r="N22" s="508"/>
      <c r="O22" s="508"/>
    </row>
    <row r="23" spans="1:16" ht="27" customHeight="1" x14ac:dyDescent="0.2">
      <c r="B23" s="495" t="s">
        <v>225</v>
      </c>
      <c r="C23" s="496"/>
      <c r="D23" s="496"/>
      <c r="E23" s="496"/>
      <c r="F23" s="496"/>
      <c r="G23" s="496"/>
      <c r="H23" s="496"/>
      <c r="I23" s="496"/>
      <c r="J23" s="496"/>
      <c r="K23" s="496"/>
      <c r="L23" s="496"/>
      <c r="M23" s="496"/>
      <c r="N23" s="496"/>
      <c r="O23" s="496"/>
    </row>
    <row r="24" spans="1:16" ht="26.25" customHeight="1" x14ac:dyDescent="0.2">
      <c r="B24" s="495" t="s">
        <v>226</v>
      </c>
      <c r="C24" s="496"/>
      <c r="D24" s="496"/>
      <c r="E24" s="496"/>
      <c r="F24" s="496"/>
      <c r="G24" s="496"/>
      <c r="H24" s="496"/>
      <c r="I24" s="496"/>
      <c r="J24" s="496"/>
      <c r="K24" s="496"/>
      <c r="L24" s="496"/>
      <c r="M24" s="496"/>
      <c r="N24" s="496"/>
      <c r="O24" s="496"/>
    </row>
    <row r="25" spans="1:16" ht="26.25" customHeight="1" x14ac:dyDescent="0.2">
      <c r="B25" s="495" t="s">
        <v>233</v>
      </c>
      <c r="C25" s="496"/>
      <c r="D25" s="496"/>
      <c r="E25" s="496"/>
      <c r="F25" s="496"/>
      <c r="G25" s="496"/>
      <c r="H25" s="496"/>
      <c r="I25" s="496"/>
      <c r="J25" s="496"/>
      <c r="K25" s="496"/>
      <c r="L25" s="496"/>
      <c r="M25" s="496"/>
      <c r="N25" s="496"/>
      <c r="O25" s="496"/>
    </row>
    <row r="26" spans="1:16" x14ac:dyDescent="0.2">
      <c r="B26" s="497" t="s">
        <v>154</v>
      </c>
      <c r="C26" s="497"/>
      <c r="D26" s="497"/>
      <c r="E26" s="497"/>
      <c r="F26" s="497"/>
      <c r="G26" s="497"/>
      <c r="H26" s="497"/>
      <c r="I26" s="497"/>
      <c r="J26" s="497"/>
      <c r="K26" s="497"/>
      <c r="L26" s="497"/>
      <c r="M26" s="497"/>
      <c r="N26" s="497"/>
      <c r="O26" s="139"/>
    </row>
    <row r="27" spans="1:16" ht="6.75" customHeight="1" x14ac:dyDescent="0.2">
      <c r="B27" s="140"/>
      <c r="C27" s="140"/>
      <c r="D27" s="140"/>
      <c r="E27" s="140"/>
      <c r="F27" s="140"/>
      <c r="G27" s="140"/>
      <c r="H27" s="140"/>
      <c r="I27" s="140"/>
      <c r="J27" s="140"/>
      <c r="K27" s="140"/>
      <c r="L27" s="140"/>
      <c r="M27" s="140"/>
      <c r="N27" s="140"/>
      <c r="O27" s="139"/>
    </row>
    <row r="28" spans="1:16" ht="15.75" x14ac:dyDescent="0.25">
      <c r="B28" s="498" t="s">
        <v>26</v>
      </c>
      <c r="C28" s="498"/>
      <c r="D28" s="498"/>
      <c r="E28" s="498"/>
      <c r="F28" s="141"/>
      <c r="G28" s="141"/>
      <c r="H28" s="482">
        <v>28</v>
      </c>
      <c r="I28" s="482"/>
      <c r="J28" s="482"/>
      <c r="K28" s="141"/>
      <c r="L28" s="142">
        <v>26</v>
      </c>
      <c r="M28" s="142"/>
      <c r="N28" s="141"/>
      <c r="O28" s="141"/>
    </row>
    <row r="30" spans="1:16" x14ac:dyDescent="0.2">
      <c r="E30" s="223" t="s">
        <v>151</v>
      </c>
    </row>
  </sheetData>
  <mergeCells count="17">
    <mergeCell ref="B24:O24"/>
    <mergeCell ref="B23:O23"/>
    <mergeCell ref="B25:O25"/>
    <mergeCell ref="B26:N26"/>
    <mergeCell ref="B28:E28"/>
    <mergeCell ref="B1:O1"/>
    <mergeCell ref="B2:N2"/>
    <mergeCell ref="B3:B5"/>
    <mergeCell ref="C3:C5"/>
    <mergeCell ref="D3:O3"/>
    <mergeCell ref="D4:F4"/>
    <mergeCell ref="G4:G5"/>
    <mergeCell ref="H4:L4"/>
    <mergeCell ref="M4:M5"/>
    <mergeCell ref="N4:O4"/>
    <mergeCell ref="B22:O22"/>
    <mergeCell ref="H28:J28"/>
  </mergeCells>
  <printOptions horizontalCentered="1"/>
  <pageMargins left="0.70866141732283472" right="0.70866141732283472" top="0.74803149606299213" bottom="0.74803149606299213" header="0.31496062992125984" footer="0.31496062992125984"/>
  <pageSetup paperSize="9" scale="89" orientation="landscape" verticalDpi="0" r:id="rId1"/>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8"/>
  <sheetViews>
    <sheetView rightToLeft="1" tabSelected="1" view="pageBreakPreview" zoomScaleSheetLayoutView="100" workbookViewId="0">
      <selection activeCell="F12" sqref="F12"/>
    </sheetView>
  </sheetViews>
  <sheetFormatPr defaultRowHeight="12.75" x14ac:dyDescent="0.2"/>
  <cols>
    <col min="1" max="1" width="21.140625" customWidth="1"/>
    <col min="2" max="2" width="9.42578125" customWidth="1"/>
    <col min="3" max="5" width="11.5703125" customWidth="1"/>
    <col min="6" max="6" width="12.85546875" customWidth="1"/>
    <col min="7" max="7" width="1" customWidth="1"/>
    <col min="8" max="10" width="13.85546875" customWidth="1"/>
    <col min="11" max="11" width="14.140625" customWidth="1"/>
  </cols>
  <sheetData>
    <row r="1" spans="1:11" s="39" customFormat="1" ht="32.25" customHeight="1" x14ac:dyDescent="0.2">
      <c r="A1" s="392" t="s">
        <v>187</v>
      </c>
      <c r="B1" s="392"/>
      <c r="C1" s="392"/>
      <c r="D1" s="392"/>
      <c r="E1" s="392"/>
      <c r="F1" s="392"/>
      <c r="G1" s="392"/>
      <c r="H1" s="392"/>
      <c r="I1" s="392"/>
      <c r="J1" s="392"/>
      <c r="K1" s="392"/>
    </row>
    <row r="2" spans="1:11" s="330" customFormat="1" ht="24.75" customHeight="1" thickBot="1" x14ac:dyDescent="0.25">
      <c r="A2" s="390" t="s">
        <v>134</v>
      </c>
      <c r="B2" s="391"/>
      <c r="C2" s="391"/>
      <c r="D2" s="391"/>
      <c r="E2" s="391"/>
      <c r="F2" s="391"/>
      <c r="G2" s="391"/>
      <c r="H2" s="391"/>
      <c r="I2" s="391"/>
      <c r="J2" s="391"/>
      <c r="K2" s="384"/>
    </row>
    <row r="3" spans="1:11" ht="29.25" customHeight="1" thickTop="1" x14ac:dyDescent="0.2">
      <c r="A3" s="399" t="s">
        <v>3</v>
      </c>
      <c r="B3" s="403" t="s">
        <v>6</v>
      </c>
      <c r="C3" s="406" t="s">
        <v>113</v>
      </c>
      <c r="D3" s="406"/>
      <c r="E3" s="406"/>
      <c r="F3" s="403" t="s">
        <v>217</v>
      </c>
      <c r="G3" s="173"/>
      <c r="H3" s="406" t="s">
        <v>114</v>
      </c>
      <c r="I3" s="406"/>
      <c r="J3" s="406"/>
      <c r="K3" s="403" t="s">
        <v>218</v>
      </c>
    </row>
    <row r="4" spans="1:11" ht="27.75" customHeight="1" x14ac:dyDescent="0.2">
      <c r="A4" s="400"/>
      <c r="B4" s="400"/>
      <c r="C4" s="167" t="s">
        <v>131</v>
      </c>
      <c r="D4" s="164" t="s">
        <v>29</v>
      </c>
      <c r="E4" s="164" t="s">
        <v>0</v>
      </c>
      <c r="F4" s="404"/>
      <c r="G4" s="226"/>
      <c r="H4" s="167" t="s">
        <v>132</v>
      </c>
      <c r="I4" s="164" t="s">
        <v>29</v>
      </c>
      <c r="J4" s="164" t="s">
        <v>0</v>
      </c>
      <c r="K4" s="404"/>
    </row>
    <row r="5" spans="1:11" ht="35.1" customHeight="1" x14ac:dyDescent="0.2">
      <c r="A5" s="73" t="s">
        <v>16</v>
      </c>
      <c r="B5" s="180">
        <v>33</v>
      </c>
      <c r="C5" s="180">
        <v>0</v>
      </c>
      <c r="D5" s="180">
        <v>5</v>
      </c>
      <c r="E5" s="180">
        <f t="shared" ref="E5:E10" si="0">SUM(C5:D5)</f>
        <v>5</v>
      </c>
      <c r="F5" s="181">
        <v>28</v>
      </c>
      <c r="G5" s="181"/>
      <c r="H5" s="182">
        <f t="shared" ref="H5:H10" si="1">C5/E5*100</f>
        <v>0</v>
      </c>
      <c r="I5" s="25">
        <f t="shared" ref="I5:I10" si="2">D5/E5*100</f>
        <v>100</v>
      </c>
      <c r="J5" s="182">
        <f t="shared" ref="J5:J10" si="3">SUM(H5:I5)</f>
        <v>100</v>
      </c>
      <c r="K5" s="25">
        <f t="shared" ref="K5:K10" si="4">F5/B5*100</f>
        <v>84.848484848484844</v>
      </c>
    </row>
    <row r="6" spans="1:11" ht="35.1" customHeight="1" x14ac:dyDescent="0.2">
      <c r="A6" s="74" t="s">
        <v>4</v>
      </c>
      <c r="B6" s="183">
        <v>77</v>
      </c>
      <c r="C6" s="183">
        <v>12</v>
      </c>
      <c r="D6" s="183">
        <v>26</v>
      </c>
      <c r="E6" s="183">
        <f t="shared" si="0"/>
        <v>38</v>
      </c>
      <c r="F6" s="183">
        <v>39</v>
      </c>
      <c r="G6" s="183"/>
      <c r="H6" s="184">
        <f t="shared" si="1"/>
        <v>31.578947368421051</v>
      </c>
      <c r="I6" s="184">
        <f t="shared" si="2"/>
        <v>68.421052631578945</v>
      </c>
      <c r="J6" s="184">
        <f t="shared" si="3"/>
        <v>100</v>
      </c>
      <c r="K6" s="184">
        <f t="shared" si="4"/>
        <v>50.649350649350644</v>
      </c>
    </row>
    <row r="7" spans="1:11" ht="35.1" customHeight="1" x14ac:dyDescent="0.2">
      <c r="A7" s="74" t="s">
        <v>15</v>
      </c>
      <c r="B7" s="183">
        <v>18</v>
      </c>
      <c r="C7" s="183">
        <v>1</v>
      </c>
      <c r="D7" s="183">
        <v>4</v>
      </c>
      <c r="E7" s="183">
        <f t="shared" si="0"/>
        <v>5</v>
      </c>
      <c r="F7" s="183">
        <v>13</v>
      </c>
      <c r="G7" s="183"/>
      <c r="H7" s="184">
        <f t="shared" si="1"/>
        <v>20</v>
      </c>
      <c r="I7" s="184">
        <f t="shared" si="2"/>
        <v>80</v>
      </c>
      <c r="J7" s="184">
        <f t="shared" si="3"/>
        <v>100</v>
      </c>
      <c r="K7" s="184">
        <f t="shared" si="4"/>
        <v>72.222222222222214</v>
      </c>
    </row>
    <row r="8" spans="1:11" ht="35.1" customHeight="1" x14ac:dyDescent="0.2">
      <c r="A8" s="74" t="s">
        <v>5</v>
      </c>
      <c r="B8" s="183">
        <v>37</v>
      </c>
      <c r="C8" s="183">
        <v>3</v>
      </c>
      <c r="D8" s="183">
        <v>3</v>
      </c>
      <c r="E8" s="185">
        <f t="shared" si="0"/>
        <v>6</v>
      </c>
      <c r="F8" s="185">
        <v>31</v>
      </c>
      <c r="G8" s="183"/>
      <c r="H8" s="184">
        <f t="shared" si="1"/>
        <v>50</v>
      </c>
      <c r="I8" s="184">
        <f t="shared" si="2"/>
        <v>50</v>
      </c>
      <c r="J8" s="184">
        <f t="shared" si="3"/>
        <v>100</v>
      </c>
      <c r="K8" s="378">
        <f t="shared" si="4"/>
        <v>83.78378378378379</v>
      </c>
    </row>
    <row r="9" spans="1:11" ht="35.1" customHeight="1" x14ac:dyDescent="0.2">
      <c r="A9" s="75" t="s">
        <v>17</v>
      </c>
      <c r="B9" s="187">
        <v>45</v>
      </c>
      <c r="C9" s="187">
        <v>0</v>
      </c>
      <c r="D9" s="187">
        <v>5</v>
      </c>
      <c r="E9" s="187">
        <f t="shared" si="0"/>
        <v>5</v>
      </c>
      <c r="F9" s="31">
        <v>40</v>
      </c>
      <c r="G9" s="31"/>
      <c r="H9" s="190">
        <f t="shared" si="1"/>
        <v>0</v>
      </c>
      <c r="I9" s="191">
        <f>D9/E9*100</f>
        <v>100</v>
      </c>
      <c r="J9" s="190">
        <f t="shared" si="3"/>
        <v>100</v>
      </c>
      <c r="K9" s="26">
        <f>F9/B9*100</f>
        <v>88.888888888888886</v>
      </c>
    </row>
    <row r="10" spans="1:11" ht="35.1" customHeight="1" x14ac:dyDescent="0.2">
      <c r="A10" s="207" t="s">
        <v>9</v>
      </c>
      <c r="B10" s="208">
        <v>15</v>
      </c>
      <c r="C10" s="208">
        <v>0</v>
      </c>
      <c r="D10" s="208">
        <v>4</v>
      </c>
      <c r="E10" s="208">
        <f t="shared" si="0"/>
        <v>4</v>
      </c>
      <c r="F10" s="208">
        <v>11</v>
      </c>
      <c r="G10" s="208"/>
      <c r="H10" s="210">
        <f t="shared" si="1"/>
        <v>0</v>
      </c>
      <c r="I10" s="210">
        <f t="shared" si="2"/>
        <v>100</v>
      </c>
      <c r="J10" s="210">
        <f t="shared" si="3"/>
        <v>100</v>
      </c>
      <c r="K10" s="210">
        <f t="shared" si="4"/>
        <v>73.333333333333329</v>
      </c>
    </row>
    <row r="11" spans="1:11" ht="35.1" customHeight="1" thickBot="1" x14ac:dyDescent="0.25">
      <c r="A11" s="203" t="s">
        <v>21</v>
      </c>
      <c r="B11" s="204">
        <v>225</v>
      </c>
      <c r="C11" s="204">
        <f>SUM(C5:C10)</f>
        <v>16</v>
      </c>
      <c r="D11" s="204">
        <f>SUM(D5:D10)</f>
        <v>47</v>
      </c>
      <c r="E11" s="204">
        <f>SUM(C11:D11)</f>
        <v>63</v>
      </c>
      <c r="F11" s="204">
        <f>SUM(F5:F10)</f>
        <v>162</v>
      </c>
      <c r="G11" s="204"/>
      <c r="H11" s="206">
        <f>C11/E11*100</f>
        <v>25.396825396825395</v>
      </c>
      <c r="I11" s="206">
        <f>D11/E11*100</f>
        <v>74.603174603174608</v>
      </c>
      <c r="J11" s="206">
        <f>SUM(H11:I11)</f>
        <v>100</v>
      </c>
      <c r="K11" s="206">
        <f>F11/B11*100</f>
        <v>72</v>
      </c>
    </row>
    <row r="12" spans="1:11" ht="8.25" customHeight="1" thickTop="1" x14ac:dyDescent="0.2">
      <c r="A12" s="28"/>
      <c r="B12" s="28"/>
      <c r="C12" s="28"/>
      <c r="D12" s="28"/>
      <c r="E12" s="28"/>
      <c r="F12" s="382"/>
      <c r="G12" s="28"/>
      <c r="H12" s="28"/>
      <c r="I12" s="28"/>
      <c r="J12" s="28"/>
      <c r="K12" s="382"/>
    </row>
    <row r="13" spans="1:11" ht="19.5" customHeight="1" x14ac:dyDescent="0.2">
      <c r="A13" s="405" t="s">
        <v>166</v>
      </c>
      <c r="B13" s="396"/>
      <c r="C13" s="396"/>
      <c r="D13" s="396"/>
      <c r="E13" s="396"/>
      <c r="F13" s="396"/>
      <c r="G13" s="396"/>
      <c r="H13" s="396"/>
      <c r="I13" s="396"/>
      <c r="J13" s="396"/>
      <c r="K13" s="382"/>
    </row>
    <row r="14" spans="1:11" s="39" customFormat="1" ht="51.75" customHeight="1" x14ac:dyDescent="0.2">
      <c r="A14" s="396" t="s">
        <v>27</v>
      </c>
      <c r="B14" s="396"/>
      <c r="C14" s="396"/>
      <c r="D14" s="396"/>
      <c r="E14" s="396"/>
      <c r="F14" s="396"/>
      <c r="G14" s="396"/>
      <c r="H14" s="396"/>
      <c r="I14" s="396"/>
      <c r="J14" s="396"/>
      <c r="K14" s="382"/>
    </row>
    <row r="15" spans="1:11" ht="27" customHeight="1" x14ac:dyDescent="0.2">
      <c r="A15" s="169"/>
      <c r="B15" s="10"/>
      <c r="C15" s="10"/>
      <c r="D15" s="10"/>
      <c r="E15" s="28"/>
      <c r="F15" s="382"/>
      <c r="G15" s="28"/>
      <c r="H15" s="28"/>
      <c r="I15" s="28"/>
      <c r="J15" s="28"/>
      <c r="K15" s="382"/>
    </row>
    <row r="16" spans="1:11" ht="7.5" customHeight="1" x14ac:dyDescent="0.2">
      <c r="A16" s="28"/>
      <c r="B16" s="28"/>
      <c r="C16" s="28"/>
      <c r="D16" s="28"/>
      <c r="E16" s="28"/>
      <c r="F16" s="382"/>
      <c r="G16" s="28"/>
      <c r="H16" s="28"/>
      <c r="I16" s="28"/>
      <c r="J16" s="28"/>
      <c r="K16" s="382"/>
    </row>
    <row r="17" spans="1:11" ht="31.5" customHeight="1" x14ac:dyDescent="0.2">
      <c r="A17" s="27"/>
      <c r="B17" s="24"/>
      <c r="C17" s="24"/>
      <c r="D17" s="24"/>
      <c r="E17" s="24"/>
      <c r="F17" s="24"/>
      <c r="G17" s="24"/>
      <c r="H17" s="18"/>
      <c r="I17" s="18"/>
      <c r="J17" s="24"/>
      <c r="K17" s="24"/>
    </row>
    <row r="18" spans="1:11" ht="23.25" customHeight="1" x14ac:dyDescent="0.2">
      <c r="A18" s="397" t="s">
        <v>26</v>
      </c>
      <c r="B18" s="397"/>
      <c r="C18" s="397"/>
      <c r="D18" s="397"/>
      <c r="E18" s="34"/>
      <c r="F18" s="34"/>
      <c r="G18" s="34"/>
      <c r="H18" s="34"/>
      <c r="I18" s="34">
        <v>14</v>
      </c>
      <c r="J18" s="34"/>
      <c r="K18" s="34"/>
    </row>
  </sheetData>
  <mergeCells count="11">
    <mergeCell ref="A1:K1"/>
    <mergeCell ref="K3:K4"/>
    <mergeCell ref="A13:J13"/>
    <mergeCell ref="A14:J14"/>
    <mergeCell ref="A18:D18"/>
    <mergeCell ref="A2:J2"/>
    <mergeCell ref="A3:A4"/>
    <mergeCell ref="B3:B4"/>
    <mergeCell ref="C3:E3"/>
    <mergeCell ref="H3:J3"/>
    <mergeCell ref="F3:F4"/>
  </mergeCells>
  <printOptions horizontalCentered="1"/>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2"/>
  <sheetViews>
    <sheetView rightToLeft="1" view="pageBreakPreview" zoomScaleSheetLayoutView="100" workbookViewId="0">
      <selection sqref="A1:E1"/>
    </sheetView>
  </sheetViews>
  <sheetFormatPr defaultRowHeight="12.75" x14ac:dyDescent="0.2"/>
  <cols>
    <col min="1" max="1" width="24.42578125" customWidth="1"/>
    <col min="2" max="2" width="18" customWidth="1"/>
    <col min="3" max="3" width="20.85546875" customWidth="1"/>
    <col min="4" max="4" width="22.140625" customWidth="1"/>
    <col min="5" max="5" width="19.28515625" customWidth="1"/>
    <col min="6" max="6" width="9.5703125" customWidth="1"/>
    <col min="7" max="7" width="10.5703125" bestFit="1" customWidth="1"/>
  </cols>
  <sheetData>
    <row r="1" spans="1:8" s="39" customFormat="1" ht="36" customHeight="1" x14ac:dyDescent="0.2">
      <c r="A1" s="414" t="s">
        <v>200</v>
      </c>
      <c r="B1" s="414"/>
      <c r="C1" s="415"/>
      <c r="D1" s="415"/>
      <c r="E1" s="415"/>
    </row>
    <row r="2" spans="1:8" s="330" customFormat="1" ht="27.75" customHeight="1" thickBot="1" x14ac:dyDescent="0.25">
      <c r="A2" s="390" t="s">
        <v>135</v>
      </c>
      <c r="B2" s="390"/>
      <c r="C2" s="391"/>
      <c r="D2" s="391"/>
      <c r="E2" s="391"/>
    </row>
    <row r="3" spans="1:8" ht="21" customHeight="1" thickTop="1" x14ac:dyDescent="0.2">
      <c r="A3" s="419" t="s">
        <v>3</v>
      </c>
      <c r="B3" s="418" t="s">
        <v>157</v>
      </c>
      <c r="C3" s="418"/>
      <c r="D3" s="418"/>
      <c r="E3" s="416" t="s">
        <v>147</v>
      </c>
    </row>
    <row r="4" spans="1:8" ht="23.25" customHeight="1" x14ac:dyDescent="0.2">
      <c r="A4" s="420"/>
      <c r="B4" s="164" t="s">
        <v>33</v>
      </c>
      <c r="C4" s="164" t="s">
        <v>32</v>
      </c>
      <c r="D4" s="379" t="s">
        <v>0</v>
      </c>
      <c r="E4" s="417"/>
    </row>
    <row r="5" spans="1:8" ht="30.75" customHeight="1" x14ac:dyDescent="0.2">
      <c r="A5" s="68" t="s">
        <v>16</v>
      </c>
      <c r="B5" s="192">
        <v>0</v>
      </c>
      <c r="C5" s="36">
        <v>7036.6</v>
      </c>
      <c r="D5" s="200">
        <f t="shared" ref="D5:D10" si="0">SUM(B5:C5)</f>
        <v>7036.6</v>
      </c>
      <c r="E5" s="36">
        <f>D5/D11*100</f>
        <v>8.4377435548423696E-2</v>
      </c>
      <c r="H5" s="50"/>
    </row>
    <row r="6" spans="1:8" ht="27" customHeight="1" x14ac:dyDescent="0.2">
      <c r="A6" s="69" t="s">
        <v>4</v>
      </c>
      <c r="B6" s="193">
        <v>1733</v>
      </c>
      <c r="C6" s="37">
        <v>179613</v>
      </c>
      <c r="D6" s="33">
        <f t="shared" si="0"/>
        <v>181346</v>
      </c>
      <c r="E6" s="194">
        <f>D6/D11*100</f>
        <v>2.1745602175716172</v>
      </c>
      <c r="H6" s="50"/>
    </row>
    <row r="7" spans="1:8" ht="29.25" customHeight="1" x14ac:dyDescent="0.2">
      <c r="A7" s="69" t="s">
        <v>15</v>
      </c>
      <c r="B7" s="195">
        <v>65</v>
      </c>
      <c r="C7" s="193">
        <v>14343.1</v>
      </c>
      <c r="D7" s="33">
        <f t="shared" si="0"/>
        <v>14408.1</v>
      </c>
      <c r="E7" s="184">
        <f>D7/D11*100</f>
        <v>0.17277073147901592</v>
      </c>
      <c r="H7" s="51"/>
    </row>
    <row r="8" spans="1:8" ht="27.75" customHeight="1" x14ac:dyDescent="0.2">
      <c r="A8" s="69" t="s">
        <v>5</v>
      </c>
      <c r="B8" s="193">
        <v>750</v>
      </c>
      <c r="C8" s="37">
        <v>59.65</v>
      </c>
      <c r="D8" s="33">
        <f t="shared" si="0"/>
        <v>809.65</v>
      </c>
      <c r="E8" s="184">
        <f>D8/D11*100</f>
        <v>9.7086932171476618E-3</v>
      </c>
      <c r="H8" s="50"/>
    </row>
    <row r="9" spans="1:8" ht="27.75" customHeight="1" x14ac:dyDescent="0.2">
      <c r="A9" s="70" t="s">
        <v>17</v>
      </c>
      <c r="B9" s="196">
        <v>0</v>
      </c>
      <c r="C9" s="237">
        <v>8134333</v>
      </c>
      <c r="D9" s="380">
        <f t="shared" si="0"/>
        <v>8134333</v>
      </c>
      <c r="E9" s="198">
        <f>D9/D11*100</f>
        <v>97.540596088581964</v>
      </c>
      <c r="H9" s="51"/>
    </row>
    <row r="10" spans="1:8" ht="30" customHeight="1" x14ac:dyDescent="0.2">
      <c r="A10" s="213" t="s">
        <v>9</v>
      </c>
      <c r="B10" s="214">
        <v>0</v>
      </c>
      <c r="C10" s="215">
        <v>1500</v>
      </c>
      <c r="D10" s="222">
        <f t="shared" si="0"/>
        <v>1500</v>
      </c>
      <c r="E10" s="210">
        <f>D10/D11*100</f>
        <v>1.7986833601829795E-2</v>
      </c>
      <c r="H10" s="51"/>
    </row>
    <row r="11" spans="1:8" ht="30" customHeight="1" thickBot="1" x14ac:dyDescent="0.25">
      <c r="A11" s="211" t="s">
        <v>21</v>
      </c>
      <c r="B11" s="212">
        <f>SUM(B5:B10)</f>
        <v>2548</v>
      </c>
      <c r="C11" s="212">
        <f>SUM(C5:C10)</f>
        <v>8336885.3499999996</v>
      </c>
      <c r="D11" s="381">
        <f>SUM(D5:D10)</f>
        <v>8339433.3499999996</v>
      </c>
      <c r="E11" s="212">
        <f>SUM(E5:E10)</f>
        <v>99.999999999999986</v>
      </c>
      <c r="H11" s="50"/>
    </row>
    <row r="12" spans="1:8" ht="3.75" customHeight="1" thickTop="1" x14ac:dyDescent="0.2">
      <c r="A12" s="29"/>
      <c r="B12" s="30"/>
      <c r="C12" s="30"/>
      <c r="D12" s="30"/>
      <c r="E12" s="30"/>
      <c r="F12" s="18"/>
      <c r="H12" s="16"/>
    </row>
    <row r="13" spans="1:8" s="39" customFormat="1" ht="19.5" customHeight="1" x14ac:dyDescent="0.2">
      <c r="A13" s="408" t="s">
        <v>227</v>
      </c>
      <c r="B13" s="408"/>
      <c r="C13" s="409"/>
      <c r="D13" s="409"/>
      <c r="E13" s="409"/>
    </row>
    <row r="14" spans="1:8" s="39" customFormat="1" ht="17.25" customHeight="1" x14ac:dyDescent="0.2">
      <c r="A14" s="412" t="s">
        <v>228</v>
      </c>
      <c r="B14" s="412" t="s">
        <v>198</v>
      </c>
      <c r="C14" s="413" t="s">
        <v>198</v>
      </c>
      <c r="D14" s="413" t="s">
        <v>198</v>
      </c>
      <c r="E14" s="413" t="s">
        <v>198</v>
      </c>
    </row>
    <row r="15" spans="1:8" s="39" customFormat="1" ht="24.75" customHeight="1" x14ac:dyDescent="0.2">
      <c r="A15" s="412" t="s">
        <v>229</v>
      </c>
      <c r="B15" s="412" t="s">
        <v>199</v>
      </c>
      <c r="C15" s="413" t="s">
        <v>199</v>
      </c>
      <c r="D15" s="413" t="s">
        <v>199</v>
      </c>
      <c r="E15" s="413" t="s">
        <v>199</v>
      </c>
    </row>
    <row r="16" spans="1:8" s="39" customFormat="1" ht="55.5" customHeight="1" x14ac:dyDescent="0.2">
      <c r="A16" s="396" t="s">
        <v>27</v>
      </c>
      <c r="B16" s="396"/>
      <c r="C16" s="396"/>
      <c r="D16" s="396"/>
      <c r="E16" s="396"/>
    </row>
    <row r="17" spans="1:6" s="39" customFormat="1" ht="16.5" customHeight="1" x14ac:dyDescent="0.2">
      <c r="A17" s="410"/>
      <c r="B17" s="410"/>
      <c r="C17" s="411"/>
      <c r="D17" s="411"/>
      <c r="E17" s="411"/>
    </row>
    <row r="18" spans="1:6" s="39" customFormat="1" ht="23.25" customHeight="1" x14ac:dyDescent="0.2">
      <c r="A18" s="410"/>
      <c r="B18" s="410"/>
      <c r="C18" s="410"/>
      <c r="D18" s="410"/>
      <c r="E18" s="410"/>
    </row>
    <row r="19" spans="1:6" s="39" customFormat="1" ht="22.5" customHeight="1" x14ac:dyDescent="0.2">
      <c r="A19" s="202"/>
      <c r="B19" s="202"/>
      <c r="C19" s="202"/>
      <c r="D19" s="202"/>
      <c r="E19" s="202"/>
    </row>
    <row r="20" spans="1:6" ht="11.25" customHeight="1" x14ac:dyDescent="0.2">
      <c r="A20" s="168"/>
      <c r="B20" s="95"/>
      <c r="C20" s="95"/>
      <c r="D20" s="95"/>
      <c r="E20" s="95"/>
      <c r="F20" s="10"/>
    </row>
    <row r="21" spans="1:6" x14ac:dyDescent="0.2">
      <c r="A21" s="28"/>
      <c r="B21" s="28"/>
      <c r="C21" s="28"/>
      <c r="D21" s="28"/>
      <c r="E21" s="28"/>
    </row>
    <row r="22" spans="1:6" ht="21" customHeight="1" x14ac:dyDescent="0.2">
      <c r="A22" s="407" t="s">
        <v>26</v>
      </c>
      <c r="B22" s="407"/>
      <c r="C22" s="402">
        <v>15</v>
      </c>
      <c r="D22" s="402"/>
      <c r="E22" s="34"/>
    </row>
  </sheetData>
  <mergeCells count="13">
    <mergeCell ref="A1:E1"/>
    <mergeCell ref="A2:E2"/>
    <mergeCell ref="E3:E4"/>
    <mergeCell ref="B3:D3"/>
    <mergeCell ref="A3:A4"/>
    <mergeCell ref="A22:B22"/>
    <mergeCell ref="C22:D22"/>
    <mergeCell ref="A13:E13"/>
    <mergeCell ref="A16:E16"/>
    <mergeCell ref="A17:E17"/>
    <mergeCell ref="A18:E18"/>
    <mergeCell ref="A14:E14"/>
    <mergeCell ref="A15:E15"/>
  </mergeCells>
  <printOptions horizontalCentered="1"/>
  <pageMargins left="0.74803149606299213" right="0.74803149606299213" top="0.59055118110236227" bottom="0.19685039370078741"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rightToLeft="1" view="pageBreakPreview" topLeftCell="A2" zoomScaleSheetLayoutView="100" workbookViewId="0">
      <selection activeCell="A12" sqref="A12:C12"/>
    </sheetView>
  </sheetViews>
  <sheetFormatPr defaultRowHeight="15.75" x14ac:dyDescent="0.2"/>
  <cols>
    <col min="1" max="1" width="18.42578125" style="356" bestFit="1" customWidth="1"/>
    <col min="2" max="2" width="9.140625" style="356" customWidth="1"/>
    <col min="3" max="4" width="6.42578125" style="356" customWidth="1"/>
    <col min="5" max="5" width="8.28515625" style="356" customWidth="1"/>
    <col min="6" max="6" width="6.42578125" style="356" customWidth="1"/>
    <col min="7" max="9" width="6.42578125" style="358" customWidth="1"/>
    <col min="10" max="10" width="6.42578125" style="358" hidden="1" customWidth="1"/>
    <col min="11" max="11" width="1" style="358" customWidth="1"/>
    <col min="12" max="13" width="6" style="358" customWidth="1"/>
    <col min="14" max="14" width="8.140625" style="358" customWidth="1"/>
    <col min="15" max="18" width="6" style="358" customWidth="1"/>
    <col min="19" max="19" width="4.85546875" style="358" customWidth="1"/>
    <col min="20" max="20" width="10.28515625" style="358" bestFit="1" customWidth="1"/>
    <col min="21" max="21" width="13.5703125" style="358" bestFit="1" customWidth="1"/>
    <col min="22" max="22" width="9.5703125" style="358" bestFit="1" customWidth="1"/>
    <col min="23" max="16384" width="9.140625" style="358"/>
  </cols>
  <sheetData>
    <row r="1" spans="1:22" s="49" customFormat="1" ht="31.5" customHeight="1" x14ac:dyDescent="0.2">
      <c r="A1" s="392" t="s">
        <v>188</v>
      </c>
      <c r="B1" s="393"/>
      <c r="C1" s="393"/>
      <c r="D1" s="393"/>
      <c r="E1" s="393"/>
      <c r="F1" s="393"/>
      <c r="G1" s="393"/>
      <c r="H1" s="393"/>
      <c r="I1" s="393"/>
      <c r="J1" s="393"/>
      <c r="K1" s="393"/>
      <c r="L1" s="393"/>
      <c r="M1" s="393"/>
      <c r="N1" s="393"/>
      <c r="O1" s="393"/>
      <c r="P1" s="393"/>
      <c r="Q1" s="393"/>
      <c r="R1" s="393"/>
      <c r="S1" s="46"/>
    </row>
    <row r="2" spans="1:22" s="329" customFormat="1" ht="24.75" customHeight="1" thickBot="1" x14ac:dyDescent="0.25">
      <c r="A2" s="391" t="s">
        <v>136</v>
      </c>
      <c r="B2" s="391"/>
      <c r="C2" s="391"/>
      <c r="D2" s="391"/>
      <c r="E2" s="391"/>
      <c r="F2" s="391"/>
      <c r="G2" s="391"/>
      <c r="H2" s="391"/>
      <c r="I2" s="391"/>
      <c r="J2" s="391"/>
      <c r="K2" s="391"/>
      <c r="L2" s="391"/>
      <c r="M2" s="391"/>
      <c r="N2" s="391"/>
      <c r="O2" s="391"/>
      <c r="P2" s="391"/>
      <c r="Q2" s="391"/>
      <c r="R2" s="391"/>
      <c r="S2" s="328"/>
    </row>
    <row r="3" spans="1:22" s="4" customFormat="1" ht="30" customHeight="1" thickTop="1" x14ac:dyDescent="0.2">
      <c r="A3" s="399" t="s">
        <v>3</v>
      </c>
      <c r="B3" s="403" t="s">
        <v>6</v>
      </c>
      <c r="C3" s="401" t="s">
        <v>189</v>
      </c>
      <c r="D3" s="401"/>
      <c r="E3" s="401"/>
      <c r="F3" s="401"/>
      <c r="G3" s="401"/>
      <c r="H3" s="401"/>
      <c r="I3" s="401"/>
      <c r="J3" s="401"/>
      <c r="K3" s="173"/>
      <c r="L3" s="401" t="s">
        <v>190</v>
      </c>
      <c r="M3" s="401"/>
      <c r="N3" s="401"/>
      <c r="O3" s="401"/>
      <c r="P3" s="401"/>
      <c r="Q3" s="401"/>
      <c r="R3" s="401"/>
    </row>
    <row r="4" spans="1:22" s="4" customFormat="1" ht="39" customHeight="1" x14ac:dyDescent="0.2">
      <c r="A4" s="400"/>
      <c r="B4" s="400"/>
      <c r="C4" s="359" t="s">
        <v>179</v>
      </c>
      <c r="D4" s="359" t="s">
        <v>180</v>
      </c>
      <c r="E4" s="359" t="s">
        <v>230</v>
      </c>
      <c r="F4" s="359" t="s">
        <v>182</v>
      </c>
      <c r="G4" s="359" t="s">
        <v>183</v>
      </c>
      <c r="H4" s="165" t="s">
        <v>77</v>
      </c>
      <c r="I4" s="165" t="s">
        <v>45</v>
      </c>
      <c r="J4" s="359" t="s">
        <v>0</v>
      </c>
      <c r="K4" s="174"/>
      <c r="L4" s="359" t="s">
        <v>179</v>
      </c>
      <c r="M4" s="359" t="s">
        <v>180</v>
      </c>
      <c r="N4" s="377" t="s">
        <v>230</v>
      </c>
      <c r="O4" s="359" t="s">
        <v>183</v>
      </c>
      <c r="P4" s="165" t="s">
        <v>77</v>
      </c>
      <c r="Q4" s="165" t="s">
        <v>184</v>
      </c>
      <c r="R4" s="359" t="s">
        <v>25</v>
      </c>
    </row>
    <row r="5" spans="1:22" ht="37.5" customHeight="1" x14ac:dyDescent="0.2">
      <c r="A5" s="73" t="s">
        <v>16</v>
      </c>
      <c r="B5" s="180">
        <v>33</v>
      </c>
      <c r="C5" s="180">
        <v>0</v>
      </c>
      <c r="D5" s="180">
        <v>0</v>
      </c>
      <c r="E5" s="180">
        <v>0</v>
      </c>
      <c r="F5" s="187">
        <v>0</v>
      </c>
      <c r="G5" s="180">
        <v>0</v>
      </c>
      <c r="H5" s="180">
        <v>0</v>
      </c>
      <c r="I5" s="180">
        <v>0</v>
      </c>
      <c r="J5" s="180">
        <f t="shared" ref="J5:J11" si="0">SUM(C5:H5)</f>
        <v>0</v>
      </c>
      <c r="K5" s="180"/>
      <c r="L5" s="180">
        <v>0</v>
      </c>
      <c r="M5" s="180">
        <v>0</v>
      </c>
      <c r="N5" s="180">
        <v>1</v>
      </c>
      <c r="O5" s="180">
        <v>3</v>
      </c>
      <c r="P5" s="180">
        <v>0</v>
      </c>
      <c r="Q5" s="187">
        <v>1</v>
      </c>
      <c r="R5" s="180">
        <v>0</v>
      </c>
      <c r="T5" s="35"/>
      <c r="V5" s="35"/>
    </row>
    <row r="6" spans="1:22" ht="37.5" customHeight="1" x14ac:dyDescent="0.2">
      <c r="A6" s="74" t="s">
        <v>4</v>
      </c>
      <c r="B6" s="183">
        <v>77</v>
      </c>
      <c r="C6" s="183">
        <v>0</v>
      </c>
      <c r="D6" s="183">
        <v>0</v>
      </c>
      <c r="E6" s="183">
        <v>4</v>
      </c>
      <c r="F6" s="187">
        <v>0</v>
      </c>
      <c r="G6" s="183">
        <v>5</v>
      </c>
      <c r="H6" s="183">
        <v>1</v>
      </c>
      <c r="I6" s="183">
        <v>2</v>
      </c>
      <c r="J6" s="183">
        <f t="shared" si="0"/>
        <v>10</v>
      </c>
      <c r="K6" s="183"/>
      <c r="L6" s="183">
        <v>5</v>
      </c>
      <c r="M6" s="183">
        <v>1</v>
      </c>
      <c r="N6" s="183">
        <v>14</v>
      </c>
      <c r="O6" s="187">
        <v>3</v>
      </c>
      <c r="P6" s="183">
        <v>0</v>
      </c>
      <c r="Q6" s="187">
        <v>2</v>
      </c>
      <c r="R6" s="187">
        <v>1</v>
      </c>
      <c r="T6" s="35"/>
      <c r="U6" s="35"/>
      <c r="V6" s="35"/>
    </row>
    <row r="7" spans="1:22" ht="37.5" customHeight="1" x14ac:dyDescent="0.2">
      <c r="A7" s="74" t="s">
        <v>15</v>
      </c>
      <c r="B7" s="185">
        <v>18</v>
      </c>
      <c r="C7" s="185">
        <v>0</v>
      </c>
      <c r="D7" s="185">
        <v>1</v>
      </c>
      <c r="E7" s="183">
        <v>0</v>
      </c>
      <c r="F7" s="187">
        <v>0</v>
      </c>
      <c r="G7" s="187">
        <v>0</v>
      </c>
      <c r="H7" s="183">
        <v>0</v>
      </c>
      <c r="I7" s="183">
        <v>0</v>
      </c>
      <c r="J7" s="183">
        <f t="shared" si="0"/>
        <v>1</v>
      </c>
      <c r="K7" s="183"/>
      <c r="L7" s="183">
        <v>0</v>
      </c>
      <c r="M7" s="183">
        <v>4</v>
      </c>
      <c r="N7" s="187">
        <v>0</v>
      </c>
      <c r="O7" s="187">
        <v>0</v>
      </c>
      <c r="P7" s="187">
        <v>0</v>
      </c>
      <c r="Q7" s="187">
        <v>0</v>
      </c>
      <c r="R7" s="183">
        <v>0</v>
      </c>
      <c r="T7" s="35"/>
      <c r="U7" s="35"/>
      <c r="V7" s="35"/>
    </row>
    <row r="8" spans="1:22" ht="37.5" customHeight="1" x14ac:dyDescent="0.2">
      <c r="A8" s="74" t="s">
        <v>5</v>
      </c>
      <c r="B8" s="185">
        <v>37</v>
      </c>
      <c r="C8" s="183">
        <v>2</v>
      </c>
      <c r="D8" s="183">
        <v>0</v>
      </c>
      <c r="E8" s="183">
        <v>0</v>
      </c>
      <c r="F8" s="183">
        <v>1</v>
      </c>
      <c r="G8" s="187">
        <v>0</v>
      </c>
      <c r="H8" s="183">
        <v>0</v>
      </c>
      <c r="I8" s="183">
        <v>0</v>
      </c>
      <c r="J8" s="183">
        <f t="shared" si="0"/>
        <v>3</v>
      </c>
      <c r="K8" s="183"/>
      <c r="L8" s="183">
        <v>0</v>
      </c>
      <c r="M8" s="183">
        <v>0</v>
      </c>
      <c r="N8" s="183">
        <v>3</v>
      </c>
      <c r="O8" s="187">
        <v>0</v>
      </c>
      <c r="P8" s="187">
        <v>0</v>
      </c>
      <c r="Q8" s="187">
        <v>1</v>
      </c>
      <c r="R8" s="187">
        <v>0</v>
      </c>
      <c r="T8" s="35"/>
      <c r="U8" s="35"/>
      <c r="V8" s="35"/>
    </row>
    <row r="9" spans="1:22" ht="37.5" customHeight="1" x14ac:dyDescent="0.2">
      <c r="A9" s="76" t="s">
        <v>17</v>
      </c>
      <c r="B9" s="199">
        <v>45</v>
      </c>
      <c r="C9" s="187">
        <v>0</v>
      </c>
      <c r="D9" s="187">
        <v>0</v>
      </c>
      <c r="E9" s="187">
        <v>0</v>
      </c>
      <c r="F9" s="187">
        <v>0</v>
      </c>
      <c r="G9" s="187">
        <v>0</v>
      </c>
      <c r="H9" s="187">
        <v>0</v>
      </c>
      <c r="I9" s="187">
        <v>0</v>
      </c>
      <c r="J9" s="187">
        <f t="shared" si="0"/>
        <v>0</v>
      </c>
      <c r="K9" s="187"/>
      <c r="L9" s="187">
        <v>0</v>
      </c>
      <c r="M9" s="187">
        <v>0</v>
      </c>
      <c r="N9" s="187">
        <v>2</v>
      </c>
      <c r="O9" s="187">
        <v>0</v>
      </c>
      <c r="P9" s="187">
        <v>3</v>
      </c>
      <c r="Q9" s="187">
        <v>1</v>
      </c>
      <c r="R9" s="187">
        <v>0</v>
      </c>
      <c r="T9" s="35"/>
      <c r="U9" s="35"/>
      <c r="V9" s="35"/>
    </row>
    <row r="10" spans="1:22" ht="37.5" customHeight="1" x14ac:dyDescent="0.2">
      <c r="A10" s="207" t="s">
        <v>9</v>
      </c>
      <c r="B10" s="217">
        <v>15</v>
      </c>
      <c r="C10" s="208">
        <v>0</v>
      </c>
      <c r="D10" s="208">
        <v>0</v>
      </c>
      <c r="E10" s="238">
        <v>0</v>
      </c>
      <c r="F10" s="238">
        <v>0</v>
      </c>
      <c r="G10" s="238">
        <v>0</v>
      </c>
      <c r="H10" s="238">
        <v>0</v>
      </c>
      <c r="I10" s="238">
        <v>0</v>
      </c>
      <c r="J10" s="238">
        <f t="shared" si="0"/>
        <v>0</v>
      </c>
      <c r="K10" s="208"/>
      <c r="L10" s="208">
        <v>4</v>
      </c>
      <c r="M10" s="208">
        <v>0</v>
      </c>
      <c r="N10" s="208">
        <v>0</v>
      </c>
      <c r="O10" s="238">
        <v>0</v>
      </c>
      <c r="P10" s="238">
        <v>0</v>
      </c>
      <c r="Q10" s="238">
        <v>0</v>
      </c>
      <c r="R10" s="238">
        <v>0</v>
      </c>
      <c r="T10" s="35"/>
      <c r="U10" s="35"/>
      <c r="V10" s="35"/>
    </row>
    <row r="11" spans="1:22" ht="39" customHeight="1" thickBot="1" x14ac:dyDescent="0.25">
      <c r="A11" s="203" t="s">
        <v>21</v>
      </c>
      <c r="B11" s="216">
        <f>SUM(B5:B10)</f>
        <v>225</v>
      </c>
      <c r="C11" s="204">
        <f t="shared" ref="C11:I11" si="1">SUM(C5:C10)</f>
        <v>2</v>
      </c>
      <c r="D11" s="204">
        <f t="shared" si="1"/>
        <v>1</v>
      </c>
      <c r="E11" s="204">
        <f>SUM(E5:E10)</f>
        <v>4</v>
      </c>
      <c r="F11" s="204">
        <f t="shared" si="1"/>
        <v>1</v>
      </c>
      <c r="G11" s="204">
        <f t="shared" si="1"/>
        <v>5</v>
      </c>
      <c r="H11" s="204">
        <f t="shared" si="1"/>
        <v>1</v>
      </c>
      <c r="I11" s="204">
        <f t="shared" si="1"/>
        <v>2</v>
      </c>
      <c r="J11" s="204">
        <f t="shared" si="0"/>
        <v>14</v>
      </c>
      <c r="K11" s="204"/>
      <c r="L11" s="204">
        <f>SUM(L5:L10)</f>
        <v>9</v>
      </c>
      <c r="M11" s="204">
        <f t="shared" ref="M11:R11" si="2">SUM(M5:M10)</f>
        <v>5</v>
      </c>
      <c r="N11" s="204">
        <f t="shared" si="2"/>
        <v>20</v>
      </c>
      <c r="O11" s="204">
        <f t="shared" si="2"/>
        <v>6</v>
      </c>
      <c r="P11" s="204">
        <f t="shared" si="2"/>
        <v>3</v>
      </c>
      <c r="Q11" s="204">
        <f t="shared" si="2"/>
        <v>5</v>
      </c>
      <c r="R11" s="204">
        <f t="shared" si="2"/>
        <v>1</v>
      </c>
      <c r="T11" s="35"/>
      <c r="U11" s="35"/>
      <c r="V11" s="35"/>
    </row>
    <row r="12" spans="1:22" ht="8.25" customHeight="1" thickTop="1" x14ac:dyDescent="0.2">
      <c r="A12" s="421"/>
      <c r="B12" s="421"/>
      <c r="C12" s="421"/>
      <c r="D12" s="13"/>
      <c r="E12" s="13"/>
      <c r="F12" s="13"/>
      <c r="G12" s="13"/>
      <c r="H12" s="13"/>
      <c r="I12" s="13"/>
      <c r="J12" s="13"/>
      <c r="K12" s="13"/>
      <c r="L12" s="13"/>
      <c r="M12" s="13"/>
      <c r="N12" s="13"/>
      <c r="O12" s="13"/>
      <c r="P12" s="13"/>
      <c r="Q12" s="13"/>
      <c r="R12" s="13"/>
    </row>
    <row r="13" spans="1:22" s="49" customFormat="1" ht="21.75" customHeight="1" x14ac:dyDescent="0.2">
      <c r="A13" s="396" t="s">
        <v>27</v>
      </c>
      <c r="B13" s="396"/>
      <c r="C13" s="396"/>
      <c r="D13" s="396"/>
      <c r="E13" s="396"/>
      <c r="F13" s="396"/>
      <c r="G13" s="396"/>
      <c r="H13" s="396"/>
      <c r="I13" s="396"/>
      <c r="J13" s="396"/>
      <c r="K13" s="396"/>
      <c r="L13" s="396"/>
      <c r="M13" s="396"/>
      <c r="N13" s="396"/>
      <c r="O13" s="396"/>
      <c r="P13" s="396"/>
      <c r="Q13" s="396"/>
      <c r="R13" s="396"/>
    </row>
    <row r="14" spans="1:22" s="49" customFormat="1" ht="8.25" customHeight="1" x14ac:dyDescent="0.2">
      <c r="A14" s="357"/>
      <c r="B14" s="357"/>
      <c r="C14" s="357"/>
      <c r="D14" s="357"/>
      <c r="E14" s="357"/>
      <c r="F14" s="357"/>
      <c r="G14" s="357"/>
      <c r="H14" s="357"/>
      <c r="I14" s="357"/>
      <c r="J14" s="357"/>
      <c r="K14" s="357"/>
      <c r="L14" s="357"/>
      <c r="M14" s="357"/>
      <c r="N14" s="357"/>
      <c r="O14" s="357"/>
      <c r="P14" s="357"/>
      <c r="Q14" s="357"/>
      <c r="R14" s="357"/>
    </row>
    <row r="15" spans="1:22" s="49" customFormat="1" ht="70.5" customHeight="1" x14ac:dyDescent="0.2">
      <c r="A15" s="357"/>
      <c r="B15" s="357"/>
      <c r="C15" s="357"/>
      <c r="D15" s="357"/>
      <c r="E15" s="357"/>
      <c r="F15" s="357"/>
      <c r="G15" s="357"/>
      <c r="H15" s="357"/>
      <c r="I15" s="357"/>
      <c r="J15" s="357"/>
      <c r="K15" s="357"/>
      <c r="L15" s="357"/>
      <c r="M15" s="357"/>
      <c r="N15" s="357"/>
      <c r="O15" s="357"/>
      <c r="P15" s="357"/>
      <c r="Q15" s="357"/>
      <c r="R15" s="357"/>
    </row>
    <row r="16" spans="1:22" s="13" customFormat="1" ht="24.75" customHeight="1" x14ac:dyDescent="0.2">
      <c r="A16" s="397" t="s">
        <v>26</v>
      </c>
      <c r="B16" s="397"/>
      <c r="C16" s="397"/>
      <c r="D16" s="397"/>
      <c r="E16" s="397"/>
      <c r="F16" s="397"/>
      <c r="G16" s="402">
        <v>16</v>
      </c>
      <c r="H16" s="402"/>
      <c r="I16" s="402"/>
      <c r="J16" s="402"/>
      <c r="K16" s="402"/>
      <c r="L16" s="402"/>
      <c r="M16" s="402"/>
      <c r="N16" s="402"/>
      <c r="O16" s="34"/>
      <c r="P16" s="34"/>
      <c r="Q16" s="34"/>
      <c r="R16" s="34"/>
    </row>
  </sheetData>
  <mergeCells count="11">
    <mergeCell ref="A12:C12"/>
    <mergeCell ref="A13:R13"/>
    <mergeCell ref="A16:D16"/>
    <mergeCell ref="E16:F16"/>
    <mergeCell ref="G16:N16"/>
    <mergeCell ref="A1:R1"/>
    <mergeCell ref="A2:R2"/>
    <mergeCell ref="A3:A4"/>
    <mergeCell ref="B3:B4"/>
    <mergeCell ref="C3:J3"/>
    <mergeCell ref="L3:R3"/>
  </mergeCells>
  <printOptions horizontalCentered="1"/>
  <pageMargins left="0.70866141732283472" right="0.70866141732283472" top="0.74803149606299213" bottom="0.74803149606299213" header="0.31496062992125984" footer="0.31496062992125984"/>
  <pageSetup paperSize="9" scale="95"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
  <sheetViews>
    <sheetView rightToLeft="1" view="pageBreakPreview" topLeftCell="A8" zoomScaleSheetLayoutView="100" workbookViewId="0">
      <selection activeCell="A13" sqref="A13"/>
    </sheetView>
  </sheetViews>
  <sheetFormatPr defaultRowHeight="12.75" x14ac:dyDescent="0.2"/>
  <cols>
    <col min="1" max="1" width="12.7109375" customWidth="1"/>
    <col min="2" max="2" width="12" customWidth="1"/>
    <col min="3" max="9" width="7.5703125" customWidth="1"/>
    <col min="10" max="10" width="7" hidden="1" customWidth="1"/>
    <col min="11" max="11" width="9.7109375" customWidth="1"/>
    <col min="12" max="13" width="7.42578125" customWidth="1"/>
    <col min="14" max="14" width="8.28515625" customWidth="1"/>
    <col min="15" max="15" width="7.42578125" customWidth="1"/>
    <col min="16" max="16" width="6.5703125" customWidth="1"/>
    <col min="17" max="18" width="7.42578125" customWidth="1"/>
    <col min="19" max="19" width="8.140625" hidden="1" customWidth="1"/>
    <col min="21" max="37" width="7.28515625" customWidth="1"/>
  </cols>
  <sheetData>
    <row r="1" spans="1:38" s="39" customFormat="1" ht="35.25" customHeight="1" x14ac:dyDescent="0.2">
      <c r="A1" s="392" t="s">
        <v>191</v>
      </c>
      <c r="B1" s="393"/>
      <c r="C1" s="393"/>
      <c r="D1" s="393"/>
      <c r="E1" s="393"/>
      <c r="F1" s="393"/>
      <c r="G1" s="393"/>
      <c r="H1" s="393"/>
      <c r="I1" s="393"/>
      <c r="J1" s="393"/>
      <c r="K1" s="393"/>
      <c r="L1" s="393"/>
      <c r="M1" s="393"/>
      <c r="N1" s="393"/>
      <c r="O1" s="393"/>
      <c r="P1" s="393"/>
      <c r="Q1" s="393"/>
      <c r="R1" s="393"/>
      <c r="S1" s="393"/>
      <c r="T1" s="46"/>
      <c r="U1" s="46"/>
    </row>
    <row r="2" spans="1:38" s="39" customFormat="1" ht="26.25" customHeight="1" thickBot="1" x14ac:dyDescent="0.25">
      <c r="A2" s="422" t="s">
        <v>137</v>
      </c>
      <c r="B2" s="422"/>
      <c r="C2" s="422"/>
      <c r="D2" s="422"/>
      <c r="E2" s="422"/>
      <c r="F2" s="422"/>
      <c r="G2" s="422"/>
      <c r="H2" s="422"/>
      <c r="I2" s="422"/>
      <c r="J2" s="422"/>
      <c r="K2" s="422"/>
      <c r="L2" s="422"/>
      <c r="M2" s="422"/>
      <c r="N2" s="422"/>
      <c r="O2" s="422"/>
      <c r="P2" s="422"/>
      <c r="Q2" s="422"/>
      <c r="R2" s="422"/>
      <c r="S2" s="422"/>
      <c r="T2" s="46"/>
      <c r="U2" s="46"/>
    </row>
    <row r="3" spans="1:38" ht="28.5" customHeight="1" thickTop="1" x14ac:dyDescent="0.2">
      <c r="A3" s="399" t="s">
        <v>3</v>
      </c>
      <c r="B3" s="399" t="s">
        <v>219</v>
      </c>
      <c r="C3" s="401" t="s">
        <v>201</v>
      </c>
      <c r="D3" s="401"/>
      <c r="E3" s="401"/>
      <c r="F3" s="401"/>
      <c r="G3" s="401"/>
      <c r="H3" s="401"/>
      <c r="I3" s="401"/>
      <c r="J3" s="401"/>
      <c r="K3" s="399" t="s">
        <v>220</v>
      </c>
      <c r="L3" s="401" t="s">
        <v>202</v>
      </c>
      <c r="M3" s="401"/>
      <c r="N3" s="401"/>
      <c r="O3" s="401"/>
      <c r="P3" s="401"/>
      <c r="Q3" s="401"/>
      <c r="R3" s="401"/>
      <c r="S3" s="401"/>
      <c r="T3" s="4"/>
    </row>
    <row r="4" spans="1:38" ht="42" customHeight="1" x14ac:dyDescent="0.2">
      <c r="A4" s="400"/>
      <c r="B4" s="400"/>
      <c r="C4" s="377" t="s">
        <v>179</v>
      </c>
      <c r="D4" s="377" t="s">
        <v>180</v>
      </c>
      <c r="E4" s="377" t="s">
        <v>230</v>
      </c>
      <c r="F4" s="377" t="s">
        <v>182</v>
      </c>
      <c r="G4" s="377" t="s">
        <v>183</v>
      </c>
      <c r="H4" s="377" t="s">
        <v>77</v>
      </c>
      <c r="I4" s="165" t="s">
        <v>45</v>
      </c>
      <c r="J4" s="377" t="s">
        <v>0</v>
      </c>
      <c r="K4" s="400"/>
      <c r="L4" s="165" t="s">
        <v>179</v>
      </c>
      <c r="M4" s="377" t="s">
        <v>180</v>
      </c>
      <c r="N4" s="377" t="s">
        <v>230</v>
      </c>
      <c r="O4" s="377" t="s">
        <v>183</v>
      </c>
      <c r="P4" s="377" t="s">
        <v>77</v>
      </c>
      <c r="Q4" s="377" t="s">
        <v>184</v>
      </c>
      <c r="R4" s="377" t="s">
        <v>45</v>
      </c>
      <c r="S4" s="377" t="s">
        <v>0</v>
      </c>
      <c r="T4" s="4"/>
      <c r="U4" s="377" t="s">
        <v>179</v>
      </c>
      <c r="V4" s="377" t="s">
        <v>180</v>
      </c>
      <c r="W4" s="377" t="s">
        <v>181</v>
      </c>
      <c r="X4" s="377" t="s">
        <v>182</v>
      </c>
      <c r="Y4" s="377" t="s">
        <v>183</v>
      </c>
      <c r="Z4" s="165" t="s">
        <v>77</v>
      </c>
      <c r="AA4" s="165" t="s">
        <v>45</v>
      </c>
      <c r="AB4" s="377" t="s">
        <v>0</v>
      </c>
      <c r="AC4" s="174"/>
      <c r="AD4" s="377" t="s">
        <v>179</v>
      </c>
      <c r="AE4" s="377" t="s">
        <v>180</v>
      </c>
      <c r="AF4" s="377" t="s">
        <v>181</v>
      </c>
      <c r="AG4" s="377" t="s">
        <v>183</v>
      </c>
      <c r="AH4" s="165" t="s">
        <v>77</v>
      </c>
      <c r="AI4" s="165" t="s">
        <v>184</v>
      </c>
      <c r="AJ4" s="377" t="s">
        <v>25</v>
      </c>
      <c r="AK4" s="97" t="s">
        <v>0</v>
      </c>
    </row>
    <row r="5" spans="1:38" ht="40.5" customHeight="1" x14ac:dyDescent="0.25">
      <c r="A5" s="73" t="s">
        <v>16</v>
      </c>
      <c r="B5" s="180">
        <v>0</v>
      </c>
      <c r="C5" s="182">
        <v>0</v>
      </c>
      <c r="D5" s="182">
        <v>0</v>
      </c>
      <c r="E5" s="182">
        <v>0</v>
      </c>
      <c r="F5" s="182">
        <v>0</v>
      </c>
      <c r="G5" s="182">
        <v>0</v>
      </c>
      <c r="H5" s="182">
        <v>0</v>
      </c>
      <c r="I5" s="182">
        <v>0</v>
      </c>
      <c r="J5" s="182">
        <f>SUM(C5:I5)</f>
        <v>0</v>
      </c>
      <c r="K5" s="180">
        <v>5</v>
      </c>
      <c r="L5" s="182">
        <f>AD5/$K5*100</f>
        <v>0</v>
      </c>
      <c r="M5" s="182">
        <f t="shared" ref="M5:N5" si="0">AE5/$K5*100</f>
        <v>0</v>
      </c>
      <c r="N5" s="182">
        <f t="shared" si="0"/>
        <v>20</v>
      </c>
      <c r="O5" s="182">
        <f>AG5/$K5*100</f>
        <v>60</v>
      </c>
      <c r="P5" s="182">
        <f t="shared" ref="P5:S5" si="1">AH5/$K5*100</f>
        <v>0</v>
      </c>
      <c r="Q5" s="182">
        <f t="shared" si="1"/>
        <v>20</v>
      </c>
      <c r="R5" s="182">
        <f t="shared" si="1"/>
        <v>0</v>
      </c>
      <c r="S5" s="182">
        <f t="shared" si="1"/>
        <v>100</v>
      </c>
      <c r="T5" s="376"/>
      <c r="U5" s="180">
        <v>0</v>
      </c>
      <c r="V5" s="180">
        <v>0</v>
      </c>
      <c r="W5" s="180">
        <v>0</v>
      </c>
      <c r="X5" s="187">
        <v>0</v>
      </c>
      <c r="Y5" s="180">
        <v>0</v>
      </c>
      <c r="Z5" s="180">
        <v>0</v>
      </c>
      <c r="AA5" s="180">
        <v>0</v>
      </c>
      <c r="AB5" s="180">
        <f>SUM(U5:AA5)</f>
        <v>0</v>
      </c>
      <c r="AC5" s="180"/>
      <c r="AD5" s="180">
        <v>0</v>
      </c>
      <c r="AE5" s="180">
        <v>0</v>
      </c>
      <c r="AF5" s="180">
        <v>1</v>
      </c>
      <c r="AG5" s="180">
        <v>3</v>
      </c>
      <c r="AH5" s="180">
        <v>0</v>
      </c>
      <c r="AI5" s="187">
        <v>1</v>
      </c>
      <c r="AJ5" s="180">
        <v>0</v>
      </c>
      <c r="AK5" s="100">
        <f t="shared" ref="AK5:AK11" si="2">SUM(AD5:AJ5)</f>
        <v>5</v>
      </c>
      <c r="AL5" s="98">
        <v>33</v>
      </c>
    </row>
    <row r="6" spans="1:38" ht="40.5" customHeight="1" x14ac:dyDescent="0.25">
      <c r="A6" s="74" t="s">
        <v>4</v>
      </c>
      <c r="B6" s="183">
        <v>12</v>
      </c>
      <c r="C6" s="184">
        <f>U6/B6*100</f>
        <v>0</v>
      </c>
      <c r="D6" s="184">
        <f t="shared" ref="D6:I6" si="3">V6/$B$6*100</f>
        <v>0</v>
      </c>
      <c r="E6" s="184">
        <f t="shared" si="3"/>
        <v>33.333333333333329</v>
      </c>
      <c r="F6" s="184">
        <f t="shared" si="3"/>
        <v>0</v>
      </c>
      <c r="G6" s="184">
        <f t="shared" si="3"/>
        <v>41.666666666666671</v>
      </c>
      <c r="H6" s="184">
        <f t="shared" si="3"/>
        <v>8.3333333333333321</v>
      </c>
      <c r="I6" s="184">
        <f t="shared" si="3"/>
        <v>16.666666666666664</v>
      </c>
      <c r="J6" s="184">
        <f t="shared" ref="J6:J11" si="4">SUM(C6:I6)</f>
        <v>100</v>
      </c>
      <c r="K6" s="183">
        <v>26</v>
      </c>
      <c r="L6" s="184">
        <f t="shared" ref="L6:L11" si="5">AD6/$K6*100</f>
        <v>19.230769230769234</v>
      </c>
      <c r="M6" s="184">
        <f t="shared" ref="M6:M11" si="6">AE6/$K6*100</f>
        <v>3.8461538461538463</v>
      </c>
      <c r="N6" s="184">
        <f t="shared" ref="N6:N11" si="7">AF6/$K6*100</f>
        <v>53.846153846153847</v>
      </c>
      <c r="O6" s="184">
        <f t="shared" ref="O6:O11" si="8">AG6/$K6*100</f>
        <v>11.538461538461538</v>
      </c>
      <c r="P6" s="184">
        <f t="shared" ref="P6:P11" si="9">AH6/$K6*100</f>
        <v>0</v>
      </c>
      <c r="Q6" s="184">
        <f t="shared" ref="Q6:Q11" si="10">AI6/$K6*100</f>
        <v>7.6923076923076925</v>
      </c>
      <c r="R6" s="184">
        <f t="shared" ref="R6:R11" si="11">AJ6/$K6*100</f>
        <v>3.8461538461538463</v>
      </c>
      <c r="S6" s="184">
        <f t="shared" ref="S6:S11" si="12">SUM(L6:R6)</f>
        <v>100</v>
      </c>
      <c r="T6" s="376"/>
      <c r="U6" s="183">
        <v>0</v>
      </c>
      <c r="V6" s="183">
        <v>0</v>
      </c>
      <c r="W6" s="183">
        <v>4</v>
      </c>
      <c r="X6" s="187">
        <v>0</v>
      </c>
      <c r="Y6" s="183">
        <v>5</v>
      </c>
      <c r="Z6" s="183">
        <v>1</v>
      </c>
      <c r="AA6" s="183">
        <v>2</v>
      </c>
      <c r="AB6" s="183">
        <f>SUM(U6:Z6)</f>
        <v>10</v>
      </c>
      <c r="AC6" s="183"/>
      <c r="AD6" s="183">
        <v>5</v>
      </c>
      <c r="AE6" s="183">
        <v>1</v>
      </c>
      <c r="AF6" s="183">
        <v>14</v>
      </c>
      <c r="AG6" s="187">
        <v>3</v>
      </c>
      <c r="AH6" s="183">
        <v>0</v>
      </c>
      <c r="AI6" s="187">
        <v>2</v>
      </c>
      <c r="AJ6" s="187">
        <v>1</v>
      </c>
      <c r="AK6" s="100">
        <f t="shared" si="2"/>
        <v>26</v>
      </c>
      <c r="AL6" s="98">
        <v>104</v>
      </c>
    </row>
    <row r="7" spans="1:38" ht="40.5" customHeight="1" x14ac:dyDescent="0.25">
      <c r="A7" s="74" t="s">
        <v>15</v>
      </c>
      <c r="B7" s="185">
        <v>1</v>
      </c>
      <c r="C7" s="378">
        <f t="shared" ref="C7:I8" si="13">U7/$B7*100</f>
        <v>0</v>
      </c>
      <c r="D7" s="378">
        <f t="shared" si="13"/>
        <v>100</v>
      </c>
      <c r="E7" s="378">
        <f t="shared" si="13"/>
        <v>0</v>
      </c>
      <c r="F7" s="378">
        <f t="shared" si="13"/>
        <v>0</v>
      </c>
      <c r="G7" s="378">
        <f t="shared" si="13"/>
        <v>0</v>
      </c>
      <c r="H7" s="378">
        <f t="shared" si="13"/>
        <v>0</v>
      </c>
      <c r="I7" s="378">
        <f t="shared" si="13"/>
        <v>0</v>
      </c>
      <c r="J7" s="184">
        <f t="shared" si="4"/>
        <v>100</v>
      </c>
      <c r="K7" s="185">
        <v>4</v>
      </c>
      <c r="L7" s="184">
        <f t="shared" si="5"/>
        <v>0</v>
      </c>
      <c r="M7" s="184">
        <f t="shared" si="6"/>
        <v>100</v>
      </c>
      <c r="N7" s="184">
        <f t="shared" si="7"/>
        <v>0</v>
      </c>
      <c r="O7" s="184">
        <f t="shared" si="8"/>
        <v>0</v>
      </c>
      <c r="P7" s="184">
        <f t="shared" si="9"/>
        <v>0</v>
      </c>
      <c r="Q7" s="184">
        <f t="shared" si="10"/>
        <v>0</v>
      </c>
      <c r="R7" s="184">
        <f t="shared" si="11"/>
        <v>0</v>
      </c>
      <c r="S7" s="184">
        <f t="shared" si="12"/>
        <v>100</v>
      </c>
      <c r="T7" s="376"/>
      <c r="U7" s="185">
        <v>0</v>
      </c>
      <c r="V7" s="185">
        <v>1</v>
      </c>
      <c r="W7" s="183">
        <v>0</v>
      </c>
      <c r="X7" s="187">
        <v>0</v>
      </c>
      <c r="Y7" s="187">
        <v>0</v>
      </c>
      <c r="Z7" s="183">
        <v>0</v>
      </c>
      <c r="AA7" s="183">
        <v>0</v>
      </c>
      <c r="AB7" s="183">
        <f t="shared" ref="AB7:AB10" si="14">SUM(U7:Z7)</f>
        <v>1</v>
      </c>
      <c r="AC7" s="183"/>
      <c r="AD7" s="183">
        <v>0</v>
      </c>
      <c r="AE7" s="183">
        <v>4</v>
      </c>
      <c r="AF7" s="187">
        <v>0</v>
      </c>
      <c r="AG7" s="187">
        <v>0</v>
      </c>
      <c r="AH7" s="187">
        <v>0</v>
      </c>
      <c r="AI7" s="187">
        <v>0</v>
      </c>
      <c r="AJ7" s="183">
        <v>0</v>
      </c>
      <c r="AK7" s="100">
        <f t="shared" si="2"/>
        <v>4</v>
      </c>
      <c r="AL7" s="98">
        <v>18</v>
      </c>
    </row>
    <row r="8" spans="1:38" ht="40.5" customHeight="1" x14ac:dyDescent="0.25">
      <c r="A8" s="74" t="s">
        <v>5</v>
      </c>
      <c r="B8" s="183">
        <v>3</v>
      </c>
      <c r="C8" s="184">
        <f t="shared" si="13"/>
        <v>66.666666666666657</v>
      </c>
      <c r="D8" s="184">
        <f t="shared" si="13"/>
        <v>0</v>
      </c>
      <c r="E8" s="184">
        <f t="shared" si="13"/>
        <v>0</v>
      </c>
      <c r="F8" s="184">
        <f t="shared" si="13"/>
        <v>33.333333333333329</v>
      </c>
      <c r="G8" s="184">
        <f t="shared" si="13"/>
        <v>0</v>
      </c>
      <c r="H8" s="184">
        <f t="shared" si="13"/>
        <v>0</v>
      </c>
      <c r="I8" s="184">
        <f t="shared" si="13"/>
        <v>0</v>
      </c>
      <c r="J8" s="184">
        <f t="shared" si="4"/>
        <v>99.999999999999986</v>
      </c>
      <c r="K8" s="183">
        <v>3</v>
      </c>
      <c r="L8" s="184">
        <f t="shared" si="5"/>
        <v>0</v>
      </c>
      <c r="M8" s="184">
        <f t="shared" si="6"/>
        <v>0</v>
      </c>
      <c r="N8" s="184">
        <f t="shared" si="7"/>
        <v>100</v>
      </c>
      <c r="O8" s="184">
        <f t="shared" si="8"/>
        <v>0</v>
      </c>
      <c r="P8" s="184">
        <f t="shared" si="9"/>
        <v>0</v>
      </c>
      <c r="Q8" s="184">
        <f t="shared" si="10"/>
        <v>33.333333333333329</v>
      </c>
      <c r="R8" s="184">
        <f t="shared" si="11"/>
        <v>0</v>
      </c>
      <c r="S8" s="184">
        <f t="shared" si="12"/>
        <v>133.33333333333331</v>
      </c>
      <c r="T8" s="376"/>
      <c r="U8" s="183">
        <v>2</v>
      </c>
      <c r="V8" s="183">
        <v>0</v>
      </c>
      <c r="W8" s="183">
        <v>0</v>
      </c>
      <c r="X8" s="183">
        <v>1</v>
      </c>
      <c r="Y8" s="187">
        <v>0</v>
      </c>
      <c r="Z8" s="183">
        <v>0</v>
      </c>
      <c r="AA8" s="183">
        <v>0</v>
      </c>
      <c r="AB8" s="183">
        <f t="shared" si="14"/>
        <v>3</v>
      </c>
      <c r="AC8" s="183"/>
      <c r="AD8" s="183">
        <v>0</v>
      </c>
      <c r="AE8" s="183">
        <v>0</v>
      </c>
      <c r="AF8" s="183">
        <v>3</v>
      </c>
      <c r="AG8" s="187">
        <v>0</v>
      </c>
      <c r="AH8" s="187">
        <v>0</v>
      </c>
      <c r="AI8" s="187">
        <v>1</v>
      </c>
      <c r="AJ8" s="187">
        <v>0</v>
      </c>
      <c r="AK8" s="100">
        <f t="shared" si="2"/>
        <v>4</v>
      </c>
      <c r="AL8" s="98">
        <v>37</v>
      </c>
    </row>
    <row r="9" spans="1:38" ht="40.5" customHeight="1" x14ac:dyDescent="0.25">
      <c r="A9" s="76" t="s">
        <v>17</v>
      </c>
      <c r="B9" s="187">
        <v>0</v>
      </c>
      <c r="C9" s="190">
        <v>0</v>
      </c>
      <c r="D9" s="190">
        <v>0</v>
      </c>
      <c r="E9" s="190">
        <v>0</v>
      </c>
      <c r="F9" s="190">
        <v>0</v>
      </c>
      <c r="G9" s="190">
        <v>0</v>
      </c>
      <c r="H9" s="190">
        <v>0</v>
      </c>
      <c r="I9" s="190">
        <v>0</v>
      </c>
      <c r="J9" s="190">
        <f t="shared" si="4"/>
        <v>0</v>
      </c>
      <c r="K9" s="187">
        <v>4</v>
      </c>
      <c r="L9" s="190">
        <f t="shared" si="5"/>
        <v>0</v>
      </c>
      <c r="M9" s="190">
        <f t="shared" si="6"/>
        <v>0</v>
      </c>
      <c r="N9" s="190">
        <f t="shared" si="7"/>
        <v>50</v>
      </c>
      <c r="O9" s="190">
        <f t="shared" si="8"/>
        <v>0</v>
      </c>
      <c r="P9" s="190">
        <f t="shared" si="9"/>
        <v>75</v>
      </c>
      <c r="Q9" s="190">
        <f t="shared" si="10"/>
        <v>25</v>
      </c>
      <c r="R9" s="190">
        <f t="shared" si="11"/>
        <v>0</v>
      </c>
      <c r="S9" s="190">
        <f t="shared" si="12"/>
        <v>150</v>
      </c>
      <c r="T9" s="376"/>
      <c r="U9" s="187">
        <v>0</v>
      </c>
      <c r="V9" s="187">
        <v>0</v>
      </c>
      <c r="W9" s="187">
        <v>0</v>
      </c>
      <c r="X9" s="187">
        <v>0</v>
      </c>
      <c r="Y9" s="187">
        <v>0</v>
      </c>
      <c r="Z9" s="187">
        <v>0</v>
      </c>
      <c r="AA9" s="187">
        <v>0</v>
      </c>
      <c r="AB9" s="187">
        <f t="shared" si="14"/>
        <v>0</v>
      </c>
      <c r="AC9" s="187"/>
      <c r="AD9" s="187">
        <v>0</v>
      </c>
      <c r="AE9" s="187">
        <v>0</v>
      </c>
      <c r="AF9" s="187">
        <v>2</v>
      </c>
      <c r="AG9" s="187">
        <v>0</v>
      </c>
      <c r="AH9" s="187">
        <v>3</v>
      </c>
      <c r="AI9" s="187">
        <v>1</v>
      </c>
      <c r="AJ9" s="187">
        <v>0</v>
      </c>
      <c r="AK9" s="100">
        <f t="shared" si="2"/>
        <v>6</v>
      </c>
      <c r="AL9" s="98">
        <v>45</v>
      </c>
    </row>
    <row r="10" spans="1:38" s="376" customFormat="1" ht="40.5" customHeight="1" x14ac:dyDescent="0.2">
      <c r="A10" s="207" t="s">
        <v>9</v>
      </c>
      <c r="B10" s="208">
        <v>0</v>
      </c>
      <c r="C10" s="210">
        <v>0</v>
      </c>
      <c r="D10" s="210">
        <v>0</v>
      </c>
      <c r="E10" s="210">
        <v>0</v>
      </c>
      <c r="F10" s="210">
        <v>0</v>
      </c>
      <c r="G10" s="210">
        <v>0</v>
      </c>
      <c r="H10" s="210">
        <v>0</v>
      </c>
      <c r="I10" s="210">
        <v>0</v>
      </c>
      <c r="J10" s="241">
        <f t="shared" si="4"/>
        <v>0</v>
      </c>
      <c r="K10" s="208">
        <v>4</v>
      </c>
      <c r="L10" s="241">
        <f t="shared" si="5"/>
        <v>100</v>
      </c>
      <c r="M10" s="241">
        <f t="shared" si="6"/>
        <v>0</v>
      </c>
      <c r="N10" s="241">
        <f t="shared" si="7"/>
        <v>0</v>
      </c>
      <c r="O10" s="241">
        <f t="shared" si="8"/>
        <v>0</v>
      </c>
      <c r="P10" s="241">
        <f t="shared" si="9"/>
        <v>0</v>
      </c>
      <c r="Q10" s="241">
        <f t="shared" si="10"/>
        <v>0</v>
      </c>
      <c r="R10" s="241">
        <f t="shared" si="11"/>
        <v>0</v>
      </c>
      <c r="S10" s="241">
        <f t="shared" si="12"/>
        <v>100</v>
      </c>
      <c r="U10" s="208">
        <v>0</v>
      </c>
      <c r="V10" s="208">
        <v>0</v>
      </c>
      <c r="W10" s="238">
        <v>0</v>
      </c>
      <c r="X10" s="238">
        <v>0</v>
      </c>
      <c r="Y10" s="238">
        <v>0</v>
      </c>
      <c r="Z10" s="238">
        <v>0</v>
      </c>
      <c r="AA10" s="238">
        <v>0</v>
      </c>
      <c r="AB10" s="238">
        <f t="shared" si="14"/>
        <v>0</v>
      </c>
      <c r="AC10" s="208"/>
      <c r="AD10" s="208">
        <v>4</v>
      </c>
      <c r="AE10" s="208">
        <v>0</v>
      </c>
      <c r="AF10" s="208">
        <v>0</v>
      </c>
      <c r="AG10" s="238">
        <v>0</v>
      </c>
      <c r="AH10" s="238">
        <v>0</v>
      </c>
      <c r="AI10" s="238">
        <v>0</v>
      </c>
      <c r="AJ10" s="238">
        <v>0</v>
      </c>
      <c r="AK10" s="100">
        <f t="shared" si="2"/>
        <v>4</v>
      </c>
      <c r="AL10" s="240">
        <v>15</v>
      </c>
    </row>
    <row r="11" spans="1:38" ht="40.5" customHeight="1" thickBot="1" x14ac:dyDescent="0.3">
      <c r="A11" s="203" t="s">
        <v>21</v>
      </c>
      <c r="B11" s="204">
        <f>SUM(B5:B10)</f>
        <v>16</v>
      </c>
      <c r="C11" s="206">
        <f t="shared" ref="C11:I11" si="15">U11/$B11*100</f>
        <v>12.5</v>
      </c>
      <c r="D11" s="206">
        <f t="shared" si="15"/>
        <v>6.25</v>
      </c>
      <c r="E11" s="206">
        <f t="shared" si="15"/>
        <v>25</v>
      </c>
      <c r="F11" s="206">
        <f t="shared" si="15"/>
        <v>6.25</v>
      </c>
      <c r="G11" s="206">
        <f t="shared" si="15"/>
        <v>31.25</v>
      </c>
      <c r="H11" s="206">
        <f t="shared" si="15"/>
        <v>6.25</v>
      </c>
      <c r="I11" s="206">
        <f t="shared" si="15"/>
        <v>12.5</v>
      </c>
      <c r="J11" s="206">
        <f t="shared" si="4"/>
        <v>100</v>
      </c>
      <c r="K11" s="204">
        <f>SUM(K5:K10)</f>
        <v>46</v>
      </c>
      <c r="L11" s="206">
        <f t="shared" si="5"/>
        <v>19.565217391304348</v>
      </c>
      <c r="M11" s="206">
        <f t="shared" si="6"/>
        <v>10.869565217391305</v>
      </c>
      <c r="N11" s="206">
        <f t="shared" si="7"/>
        <v>43.478260869565219</v>
      </c>
      <c r="O11" s="206">
        <f t="shared" si="8"/>
        <v>13.043478260869565</v>
      </c>
      <c r="P11" s="206">
        <f t="shared" si="9"/>
        <v>6.5217391304347823</v>
      </c>
      <c r="Q11" s="206">
        <f t="shared" si="10"/>
        <v>10.869565217391305</v>
      </c>
      <c r="R11" s="206">
        <f t="shared" si="11"/>
        <v>2.1739130434782608</v>
      </c>
      <c r="S11" s="206">
        <f t="shared" si="12"/>
        <v>106.5217391304348</v>
      </c>
      <c r="T11" s="376"/>
      <c r="U11" s="204">
        <f t="shared" ref="U11:AA11" si="16">SUM(U5:U10)</f>
        <v>2</v>
      </c>
      <c r="V11" s="204">
        <f t="shared" si="16"/>
        <v>1</v>
      </c>
      <c r="W11" s="204">
        <f>SUM(W5:W10)</f>
        <v>4</v>
      </c>
      <c r="X11" s="204">
        <f t="shared" si="16"/>
        <v>1</v>
      </c>
      <c r="Y11" s="204">
        <f t="shared" si="16"/>
        <v>5</v>
      </c>
      <c r="Z11" s="204">
        <f t="shared" si="16"/>
        <v>1</v>
      </c>
      <c r="AA11" s="204">
        <f t="shared" si="16"/>
        <v>2</v>
      </c>
      <c r="AB11" s="204">
        <f>SUM(U11:AA11)</f>
        <v>16</v>
      </c>
      <c r="AC11" s="204"/>
      <c r="AD11" s="204">
        <f>SUM(AD5:AD10)</f>
        <v>9</v>
      </c>
      <c r="AE11" s="204">
        <f t="shared" ref="AE11:AJ11" si="17">SUM(AE5:AE10)</f>
        <v>5</v>
      </c>
      <c r="AF11" s="204">
        <f t="shared" si="17"/>
        <v>20</v>
      </c>
      <c r="AG11" s="204">
        <f t="shared" si="17"/>
        <v>6</v>
      </c>
      <c r="AH11" s="204">
        <f t="shared" si="17"/>
        <v>3</v>
      </c>
      <c r="AI11" s="204">
        <f t="shared" si="17"/>
        <v>5</v>
      </c>
      <c r="AJ11" s="204">
        <f t="shared" si="17"/>
        <v>1</v>
      </c>
      <c r="AK11" s="100">
        <f t="shared" si="2"/>
        <v>49</v>
      </c>
      <c r="AL11" s="98">
        <v>252</v>
      </c>
    </row>
    <row r="12" spans="1:38" s="39" customFormat="1" ht="40.5" customHeight="1" thickTop="1" x14ac:dyDescent="0.2">
      <c r="A12" s="396" t="s">
        <v>27</v>
      </c>
      <c r="B12" s="396"/>
      <c r="C12" s="396"/>
      <c r="D12" s="396"/>
      <c r="E12" s="396"/>
      <c r="F12" s="396"/>
      <c r="G12" s="396"/>
      <c r="H12" s="396"/>
      <c r="I12" s="166"/>
      <c r="J12" s="166"/>
      <c r="K12" s="166"/>
      <c r="L12" s="166"/>
      <c r="M12" s="166"/>
      <c r="N12" s="166"/>
      <c r="U12" s="96"/>
      <c r="V12" s="96"/>
      <c r="W12" s="96"/>
      <c r="X12" s="96"/>
      <c r="Y12" s="96"/>
      <c r="Z12" s="96"/>
      <c r="AA12" s="96"/>
      <c r="AB12" s="96"/>
      <c r="AC12" s="96"/>
      <c r="AD12" s="96"/>
      <c r="AE12" s="96"/>
      <c r="AF12" s="96"/>
      <c r="AG12" s="96"/>
      <c r="AH12" s="96"/>
      <c r="AI12" s="96"/>
      <c r="AJ12" s="96"/>
      <c r="AK12" s="96"/>
    </row>
    <row r="13" spans="1:38" ht="40.5" customHeight="1" x14ac:dyDescent="0.2">
      <c r="A13" s="375"/>
      <c r="B13" s="375"/>
      <c r="C13" s="375"/>
      <c r="D13" s="375"/>
      <c r="E13" s="375"/>
      <c r="F13" s="375"/>
      <c r="G13" s="375"/>
      <c r="H13" s="375"/>
      <c r="I13" s="375"/>
      <c r="J13" s="375"/>
      <c r="K13" s="386"/>
      <c r="L13" s="375"/>
      <c r="M13" s="375"/>
      <c r="N13" s="375"/>
      <c r="O13" s="375"/>
      <c r="P13" s="375"/>
      <c r="Q13" s="375"/>
      <c r="R13" s="375"/>
      <c r="S13" s="375"/>
      <c r="T13" s="13"/>
    </row>
    <row r="14" spans="1:38" ht="24.75" customHeight="1" x14ac:dyDescent="0.2">
      <c r="A14" s="397" t="s">
        <v>26</v>
      </c>
      <c r="B14" s="397"/>
      <c r="C14" s="397"/>
      <c r="D14" s="397"/>
      <c r="E14" s="397"/>
      <c r="F14" s="397"/>
      <c r="G14" s="397"/>
      <c r="H14" s="402">
        <v>17</v>
      </c>
      <c r="I14" s="402"/>
      <c r="J14" s="402"/>
      <c r="K14" s="402"/>
      <c r="L14" s="402"/>
      <c r="M14" s="402"/>
      <c r="N14" s="402"/>
      <c r="O14" s="34"/>
      <c r="P14" s="34"/>
      <c r="Q14" s="34"/>
      <c r="R14" s="34"/>
      <c r="S14" s="34"/>
      <c r="T14" s="13"/>
    </row>
  </sheetData>
  <mergeCells count="10">
    <mergeCell ref="A14:G14"/>
    <mergeCell ref="H14:N14"/>
    <mergeCell ref="L3:S3"/>
    <mergeCell ref="C3:J3"/>
    <mergeCell ref="A1:S1"/>
    <mergeCell ref="A2:S2"/>
    <mergeCell ref="A3:A4"/>
    <mergeCell ref="B3:B4"/>
    <mergeCell ref="A12:H12"/>
    <mergeCell ref="K3:K4"/>
  </mergeCells>
  <printOptions horizontalCentered="1"/>
  <pageMargins left="0.70866141732283472" right="0.70866141732283472" top="0.74803149606299213" bottom="0.74803149606299213"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18"/>
  <sheetViews>
    <sheetView rightToLeft="1" view="pageBreakPreview" topLeftCell="A2" zoomScaleSheetLayoutView="100" workbookViewId="0">
      <selection activeCell="N5" sqref="N5:N10"/>
    </sheetView>
  </sheetViews>
  <sheetFormatPr defaultRowHeight="15.75" x14ac:dyDescent="0.2"/>
  <cols>
    <col min="1" max="1" width="18.42578125" style="1" bestFit="1" customWidth="1"/>
    <col min="2" max="2" width="9.140625" style="1" customWidth="1"/>
    <col min="3" max="3" width="5.28515625" style="15" customWidth="1"/>
    <col min="4" max="5" width="5.7109375" style="15" customWidth="1"/>
    <col min="6" max="7" width="5.7109375" style="1" customWidth="1"/>
    <col min="8" max="8" width="4.85546875" style="2" customWidth="1"/>
    <col min="9" max="9" width="5.7109375" style="27" customWidth="1"/>
    <col min="10" max="10" width="12.140625" style="383" customWidth="1"/>
    <col min="11" max="11" width="5.7109375" style="2" customWidth="1"/>
    <col min="12" max="16" width="5.7109375" style="12" customWidth="1"/>
    <col min="17" max="17" width="5.7109375" style="12" hidden="1" customWidth="1"/>
    <col min="18" max="18" width="4.42578125" style="20" customWidth="1"/>
    <col min="19" max="19" width="5.7109375" style="20" customWidth="1"/>
    <col min="20" max="20" width="12" style="2" customWidth="1"/>
    <col min="21" max="21" width="10.28515625" style="2" bestFit="1" customWidth="1"/>
    <col min="22" max="22" width="13.5703125" style="2" bestFit="1" customWidth="1"/>
    <col min="23" max="23" width="9.5703125" style="2" bestFit="1" customWidth="1"/>
    <col min="24" max="16384" width="9.140625" style="2"/>
  </cols>
  <sheetData>
    <row r="1" spans="1:23" s="47" customFormat="1" ht="31.5" customHeight="1" x14ac:dyDescent="0.2">
      <c r="A1" s="392" t="s">
        <v>193</v>
      </c>
      <c r="B1" s="392"/>
      <c r="C1" s="392"/>
      <c r="D1" s="392"/>
      <c r="E1" s="392"/>
      <c r="F1" s="392"/>
      <c r="G1" s="392"/>
      <c r="H1" s="392"/>
      <c r="I1" s="392"/>
      <c r="J1" s="392"/>
      <c r="K1" s="392"/>
      <c r="L1" s="392"/>
      <c r="M1" s="392"/>
      <c r="N1" s="392"/>
      <c r="O1" s="392"/>
      <c r="P1" s="392"/>
      <c r="Q1" s="392"/>
      <c r="R1" s="392"/>
      <c r="S1" s="392"/>
      <c r="T1" s="392"/>
    </row>
    <row r="2" spans="1:23" s="329" customFormat="1" ht="24.75" customHeight="1" thickBot="1" x14ac:dyDescent="0.25">
      <c r="A2" s="391" t="s">
        <v>194</v>
      </c>
      <c r="B2" s="391"/>
      <c r="C2" s="391"/>
      <c r="D2" s="391"/>
      <c r="E2" s="391"/>
      <c r="F2" s="391"/>
      <c r="G2" s="391"/>
      <c r="H2" s="391"/>
      <c r="I2" s="391"/>
      <c r="J2" s="391"/>
      <c r="K2" s="391"/>
      <c r="L2" s="391"/>
      <c r="M2" s="391"/>
      <c r="N2" s="391"/>
      <c r="O2" s="391"/>
      <c r="P2" s="391"/>
      <c r="Q2" s="391"/>
      <c r="R2" s="391"/>
      <c r="S2" s="327"/>
      <c r="T2" s="328"/>
    </row>
    <row r="3" spans="1:23" s="4" customFormat="1" ht="22.5" customHeight="1" thickTop="1" x14ac:dyDescent="0.2">
      <c r="A3" s="399" t="s">
        <v>3</v>
      </c>
      <c r="B3" s="403" t="s">
        <v>6</v>
      </c>
      <c r="C3" s="401" t="s">
        <v>30</v>
      </c>
      <c r="D3" s="401"/>
      <c r="E3" s="401"/>
      <c r="F3" s="401"/>
      <c r="G3" s="401"/>
      <c r="H3" s="401"/>
      <c r="I3" s="401"/>
      <c r="J3" s="403" t="s">
        <v>203</v>
      </c>
      <c r="K3" s="401" t="s">
        <v>8</v>
      </c>
      <c r="L3" s="401"/>
      <c r="M3" s="401"/>
      <c r="N3" s="401"/>
      <c r="O3" s="401"/>
      <c r="P3" s="401"/>
      <c r="Q3" s="401"/>
      <c r="R3" s="401"/>
      <c r="S3" s="401"/>
      <c r="T3" s="403" t="s">
        <v>207</v>
      </c>
    </row>
    <row r="4" spans="1:23" s="4" customFormat="1" ht="33.75" x14ac:dyDescent="0.2">
      <c r="A4" s="400"/>
      <c r="B4" s="400"/>
      <c r="C4" s="164" t="s">
        <v>10</v>
      </c>
      <c r="D4" s="164" t="s">
        <v>11</v>
      </c>
      <c r="E4" s="164" t="s">
        <v>12</v>
      </c>
      <c r="F4" s="164" t="s">
        <v>89</v>
      </c>
      <c r="G4" s="164" t="s">
        <v>13</v>
      </c>
      <c r="H4" s="164" t="s">
        <v>25</v>
      </c>
      <c r="I4" s="164" t="s">
        <v>0</v>
      </c>
      <c r="J4" s="423"/>
      <c r="K4" s="165" t="s">
        <v>23</v>
      </c>
      <c r="L4" s="164" t="s">
        <v>1</v>
      </c>
      <c r="M4" s="164" t="s">
        <v>7</v>
      </c>
      <c r="N4" s="165" t="s">
        <v>19</v>
      </c>
      <c r="O4" s="164" t="s">
        <v>2</v>
      </c>
      <c r="P4" s="167" t="s">
        <v>127</v>
      </c>
      <c r="Q4" s="164" t="s">
        <v>90</v>
      </c>
      <c r="R4" s="164" t="s">
        <v>25</v>
      </c>
      <c r="S4" s="164" t="s">
        <v>0</v>
      </c>
      <c r="T4" s="423"/>
    </row>
    <row r="5" spans="1:23" ht="37.5" customHeight="1" x14ac:dyDescent="0.2">
      <c r="A5" s="73" t="s">
        <v>16</v>
      </c>
      <c r="B5" s="180">
        <v>33</v>
      </c>
      <c r="C5" s="180">
        <v>3</v>
      </c>
      <c r="D5" s="180">
        <v>3</v>
      </c>
      <c r="E5" s="180">
        <v>4</v>
      </c>
      <c r="F5" s="180">
        <v>10</v>
      </c>
      <c r="G5" s="187">
        <v>2</v>
      </c>
      <c r="H5" s="180">
        <v>1</v>
      </c>
      <c r="I5" s="180">
        <f t="shared" ref="I5:I11" si="0">SUM(C5:H5)</f>
        <v>23</v>
      </c>
      <c r="J5" s="180">
        <v>10</v>
      </c>
      <c r="K5" s="180">
        <v>13</v>
      </c>
      <c r="L5" s="180">
        <v>3</v>
      </c>
      <c r="M5" s="180">
        <v>4</v>
      </c>
      <c r="N5" s="180">
        <v>3</v>
      </c>
      <c r="O5" s="180">
        <v>0</v>
      </c>
      <c r="P5" s="180">
        <v>1</v>
      </c>
      <c r="Q5" s="187">
        <v>0</v>
      </c>
      <c r="R5" s="180">
        <v>0</v>
      </c>
      <c r="S5" s="180">
        <f t="shared" ref="S5:S11" si="1">SUM(K5:R5)</f>
        <v>24</v>
      </c>
      <c r="T5" s="180">
        <v>9</v>
      </c>
      <c r="U5" s="35"/>
      <c r="W5" s="35"/>
    </row>
    <row r="6" spans="1:23" ht="37.5" customHeight="1" x14ac:dyDescent="0.2">
      <c r="A6" s="74" t="s">
        <v>4</v>
      </c>
      <c r="B6" s="183">
        <v>77</v>
      </c>
      <c r="C6" s="183">
        <v>28</v>
      </c>
      <c r="D6" s="183">
        <v>1</v>
      </c>
      <c r="E6" s="183">
        <v>3</v>
      </c>
      <c r="F6" s="183">
        <v>24</v>
      </c>
      <c r="G6" s="187">
        <v>0</v>
      </c>
      <c r="H6" s="183">
        <v>0</v>
      </c>
      <c r="I6" s="183">
        <f t="shared" si="0"/>
        <v>56</v>
      </c>
      <c r="J6" s="183">
        <v>21</v>
      </c>
      <c r="K6" s="183">
        <v>3</v>
      </c>
      <c r="L6" s="183">
        <v>8</v>
      </c>
      <c r="M6" s="183">
        <v>3</v>
      </c>
      <c r="N6" s="183">
        <v>7</v>
      </c>
      <c r="O6" s="187">
        <v>0</v>
      </c>
      <c r="P6" s="183">
        <v>0</v>
      </c>
      <c r="Q6" s="187">
        <v>0</v>
      </c>
      <c r="R6" s="187">
        <v>0</v>
      </c>
      <c r="S6" s="183">
        <f t="shared" si="1"/>
        <v>21</v>
      </c>
      <c r="T6" s="183">
        <v>56</v>
      </c>
      <c r="U6" s="35"/>
      <c r="V6" s="35"/>
      <c r="W6" s="35"/>
    </row>
    <row r="7" spans="1:23" ht="37.5" customHeight="1" x14ac:dyDescent="0.2">
      <c r="A7" s="74" t="s">
        <v>15</v>
      </c>
      <c r="B7" s="185">
        <v>18</v>
      </c>
      <c r="C7" s="185">
        <v>0</v>
      </c>
      <c r="D7" s="185">
        <v>0</v>
      </c>
      <c r="E7" s="187">
        <v>0</v>
      </c>
      <c r="F7" s="183">
        <v>7</v>
      </c>
      <c r="G7" s="187">
        <v>1</v>
      </c>
      <c r="H7" s="187">
        <v>0</v>
      </c>
      <c r="I7" s="183">
        <f t="shared" si="0"/>
        <v>8</v>
      </c>
      <c r="J7" s="183">
        <v>10</v>
      </c>
      <c r="K7" s="183">
        <v>0</v>
      </c>
      <c r="L7" s="183">
        <v>3</v>
      </c>
      <c r="M7" s="187">
        <v>0</v>
      </c>
      <c r="N7" s="183">
        <v>3</v>
      </c>
      <c r="O7" s="187">
        <v>0</v>
      </c>
      <c r="P7" s="187">
        <v>2</v>
      </c>
      <c r="Q7" s="187">
        <v>0</v>
      </c>
      <c r="R7" s="183">
        <v>0</v>
      </c>
      <c r="S7" s="183">
        <f t="shared" si="1"/>
        <v>8</v>
      </c>
      <c r="T7" s="183">
        <v>10</v>
      </c>
      <c r="U7" s="35"/>
      <c r="V7" s="35"/>
      <c r="W7" s="35"/>
    </row>
    <row r="8" spans="1:23" ht="37.5" customHeight="1" x14ac:dyDescent="0.2">
      <c r="A8" s="74" t="s">
        <v>5</v>
      </c>
      <c r="B8" s="185">
        <v>37</v>
      </c>
      <c r="C8" s="183">
        <v>4</v>
      </c>
      <c r="D8" s="183">
        <v>9</v>
      </c>
      <c r="E8" s="187">
        <v>0</v>
      </c>
      <c r="F8" s="183">
        <v>14</v>
      </c>
      <c r="G8" s="183">
        <v>0</v>
      </c>
      <c r="H8" s="187">
        <v>0</v>
      </c>
      <c r="I8" s="183">
        <f t="shared" si="0"/>
        <v>27</v>
      </c>
      <c r="J8" s="183">
        <v>10</v>
      </c>
      <c r="K8" s="183">
        <v>1</v>
      </c>
      <c r="L8" s="183">
        <v>3</v>
      </c>
      <c r="M8" s="183">
        <v>2</v>
      </c>
      <c r="N8" s="183">
        <v>14</v>
      </c>
      <c r="O8" s="187">
        <v>0</v>
      </c>
      <c r="P8" s="187">
        <v>2</v>
      </c>
      <c r="Q8" s="187">
        <v>0</v>
      </c>
      <c r="R8" s="187">
        <v>0</v>
      </c>
      <c r="S8" s="183">
        <f t="shared" si="1"/>
        <v>22</v>
      </c>
      <c r="T8" s="183">
        <v>15</v>
      </c>
      <c r="U8" s="35"/>
      <c r="V8" s="35"/>
      <c r="W8" s="35"/>
    </row>
    <row r="9" spans="1:23" ht="37.5" customHeight="1" x14ac:dyDescent="0.2">
      <c r="A9" s="76" t="s">
        <v>17</v>
      </c>
      <c r="B9" s="199">
        <v>45</v>
      </c>
      <c r="C9" s="187">
        <v>7</v>
      </c>
      <c r="D9" s="187">
        <v>4</v>
      </c>
      <c r="E9" s="187">
        <v>0</v>
      </c>
      <c r="F9" s="187">
        <v>3</v>
      </c>
      <c r="G9" s="187">
        <v>3</v>
      </c>
      <c r="H9" s="187">
        <v>0</v>
      </c>
      <c r="I9" s="187">
        <f t="shared" si="0"/>
        <v>17</v>
      </c>
      <c r="J9" s="187">
        <v>28</v>
      </c>
      <c r="K9" s="187">
        <v>6</v>
      </c>
      <c r="L9" s="187">
        <v>3</v>
      </c>
      <c r="M9" s="187">
        <v>2</v>
      </c>
      <c r="N9" s="187">
        <v>8</v>
      </c>
      <c r="O9" s="187">
        <v>1</v>
      </c>
      <c r="P9" s="187">
        <v>1</v>
      </c>
      <c r="Q9" s="187">
        <v>0</v>
      </c>
      <c r="R9" s="187">
        <v>0</v>
      </c>
      <c r="S9" s="187">
        <f t="shared" si="1"/>
        <v>21</v>
      </c>
      <c r="T9" s="187">
        <v>24</v>
      </c>
      <c r="U9" s="35"/>
      <c r="V9" s="35"/>
      <c r="W9" s="35"/>
    </row>
    <row r="10" spans="1:23" s="23" customFormat="1" ht="37.5" customHeight="1" x14ac:dyDescent="0.2">
      <c r="A10" s="207" t="s">
        <v>9</v>
      </c>
      <c r="B10" s="217">
        <v>15</v>
      </c>
      <c r="C10" s="208">
        <v>1</v>
      </c>
      <c r="D10" s="208">
        <v>0</v>
      </c>
      <c r="E10" s="208">
        <v>0</v>
      </c>
      <c r="F10" s="238">
        <v>14</v>
      </c>
      <c r="G10" s="238">
        <v>0</v>
      </c>
      <c r="H10" s="238">
        <v>0</v>
      </c>
      <c r="I10" s="238">
        <f t="shared" si="0"/>
        <v>15</v>
      </c>
      <c r="J10" s="238">
        <v>0</v>
      </c>
      <c r="K10" s="208">
        <v>4</v>
      </c>
      <c r="L10" s="208">
        <v>0</v>
      </c>
      <c r="M10" s="208">
        <v>0</v>
      </c>
      <c r="N10" s="238">
        <v>9</v>
      </c>
      <c r="O10" s="238">
        <v>0</v>
      </c>
      <c r="P10" s="238">
        <v>0</v>
      </c>
      <c r="Q10" s="238">
        <v>0</v>
      </c>
      <c r="R10" s="238">
        <v>1</v>
      </c>
      <c r="S10" s="238">
        <f t="shared" si="1"/>
        <v>14</v>
      </c>
      <c r="T10" s="238">
        <v>1</v>
      </c>
      <c r="U10" s="35"/>
      <c r="V10" s="35"/>
      <c r="W10" s="35"/>
    </row>
    <row r="11" spans="1:23" s="14" customFormat="1" ht="39" customHeight="1" thickBot="1" x14ac:dyDescent="0.25">
      <c r="A11" s="203" t="s">
        <v>21</v>
      </c>
      <c r="B11" s="216">
        <v>225</v>
      </c>
      <c r="C11" s="204">
        <f t="shared" ref="C11:H11" si="2">SUM(C5:C10)</f>
        <v>43</v>
      </c>
      <c r="D11" s="204">
        <f t="shared" si="2"/>
        <v>17</v>
      </c>
      <c r="E11" s="204">
        <f t="shared" si="2"/>
        <v>7</v>
      </c>
      <c r="F11" s="204">
        <f t="shared" si="2"/>
        <v>72</v>
      </c>
      <c r="G11" s="204">
        <f t="shared" si="2"/>
        <v>6</v>
      </c>
      <c r="H11" s="204">
        <f t="shared" si="2"/>
        <v>1</v>
      </c>
      <c r="I11" s="204">
        <f t="shared" si="0"/>
        <v>146</v>
      </c>
      <c r="J11" s="204">
        <f t="shared" ref="J11" si="3">SUM(J5:J10)</f>
        <v>79</v>
      </c>
      <c r="K11" s="204">
        <f>SUM(K5:K10)</f>
        <v>27</v>
      </c>
      <c r="L11" s="204">
        <f t="shared" ref="L11:R11" si="4">SUM(L5:L10)</f>
        <v>20</v>
      </c>
      <c r="M11" s="204">
        <f t="shared" si="4"/>
        <v>11</v>
      </c>
      <c r="N11" s="204">
        <f t="shared" si="4"/>
        <v>44</v>
      </c>
      <c r="O11" s="204">
        <f t="shared" si="4"/>
        <v>1</v>
      </c>
      <c r="P11" s="204">
        <f t="shared" si="4"/>
        <v>6</v>
      </c>
      <c r="Q11" s="204">
        <f t="shared" si="4"/>
        <v>0</v>
      </c>
      <c r="R11" s="204">
        <f t="shared" si="4"/>
        <v>1</v>
      </c>
      <c r="S11" s="204">
        <f t="shared" si="1"/>
        <v>110</v>
      </c>
      <c r="T11" s="204">
        <f t="shared" ref="T11" si="5">SUM(T5:T10)</f>
        <v>115</v>
      </c>
      <c r="U11" s="35"/>
      <c r="V11" s="35"/>
      <c r="W11" s="35"/>
    </row>
    <row r="12" spans="1:23" s="17" customFormat="1" ht="8.25" customHeight="1" thickTop="1" x14ac:dyDescent="0.2">
      <c r="A12" s="421"/>
      <c r="B12" s="421"/>
      <c r="C12" s="421"/>
      <c r="D12" s="13"/>
      <c r="E12" s="13"/>
      <c r="F12" s="13"/>
      <c r="G12" s="13"/>
      <c r="H12" s="13"/>
      <c r="I12" s="13"/>
      <c r="J12" s="13"/>
      <c r="K12" s="13"/>
      <c r="L12" s="13"/>
      <c r="M12" s="13"/>
      <c r="N12" s="13"/>
      <c r="O12" s="13"/>
      <c r="P12" s="13"/>
      <c r="Q12" s="13"/>
      <c r="R12" s="13"/>
      <c r="S12" s="20"/>
    </row>
    <row r="13" spans="1:23" ht="18" customHeight="1" x14ac:dyDescent="0.2">
      <c r="A13" s="411" t="s">
        <v>126</v>
      </c>
      <c r="B13" s="411"/>
      <c r="C13" s="411"/>
      <c r="D13" s="411"/>
      <c r="E13" s="411"/>
      <c r="F13" s="411"/>
      <c r="G13" s="411"/>
      <c r="H13" s="411"/>
      <c r="I13" s="411"/>
      <c r="J13" s="411"/>
      <c r="K13" s="411"/>
      <c r="L13" s="411"/>
      <c r="M13" s="411"/>
      <c r="N13" s="411"/>
      <c r="O13" s="411"/>
      <c r="P13" s="411"/>
      <c r="Q13" s="411"/>
      <c r="R13" s="411"/>
      <c r="S13" s="411"/>
    </row>
    <row r="14" spans="1:23" s="27" customFormat="1" ht="15.75" customHeight="1" x14ac:dyDescent="0.2">
      <c r="A14" s="395" t="s">
        <v>91</v>
      </c>
      <c r="B14" s="395"/>
      <c r="C14" s="395"/>
      <c r="D14" s="395"/>
      <c r="E14" s="395"/>
      <c r="F14" s="395"/>
      <c r="G14" s="395"/>
      <c r="H14" s="395"/>
      <c r="I14" s="395"/>
      <c r="J14" s="395"/>
      <c r="K14" s="395"/>
      <c r="L14" s="395"/>
      <c r="M14" s="395"/>
      <c r="N14" s="395"/>
      <c r="O14" s="395"/>
      <c r="P14" s="395"/>
      <c r="Q14" s="395"/>
      <c r="R14" s="395"/>
      <c r="S14" s="395"/>
    </row>
    <row r="15" spans="1:23" s="27" customFormat="1" ht="10.5" customHeight="1" x14ac:dyDescent="0.2">
      <c r="A15" s="28"/>
      <c r="B15" s="28"/>
      <c r="C15" s="28"/>
      <c r="D15" s="13"/>
      <c r="E15" s="13"/>
      <c r="F15" s="13"/>
      <c r="G15" s="13"/>
      <c r="H15" s="13"/>
      <c r="I15" s="13"/>
      <c r="J15" s="13"/>
      <c r="K15" s="13"/>
      <c r="L15" s="13"/>
      <c r="M15" s="13"/>
      <c r="N15" s="13"/>
      <c r="O15" s="13"/>
      <c r="P15" s="13"/>
      <c r="Q15" s="13"/>
      <c r="R15" s="13"/>
    </row>
    <row r="16" spans="1:23" s="47" customFormat="1" ht="27" customHeight="1" x14ac:dyDescent="0.2">
      <c r="A16" s="396" t="s">
        <v>27</v>
      </c>
      <c r="B16" s="396"/>
      <c r="C16" s="396"/>
      <c r="D16" s="396"/>
      <c r="E16" s="396"/>
      <c r="F16" s="396"/>
      <c r="G16" s="396"/>
      <c r="H16" s="396"/>
      <c r="I16" s="396"/>
      <c r="J16" s="396"/>
      <c r="K16" s="396"/>
      <c r="L16" s="396"/>
      <c r="M16" s="396"/>
      <c r="N16" s="396"/>
      <c r="O16" s="396"/>
      <c r="P16" s="396"/>
      <c r="Q16" s="396"/>
      <c r="R16" s="396"/>
      <c r="S16" s="28"/>
    </row>
    <row r="17" spans="1:20" s="49" customFormat="1" ht="25.5" customHeight="1" x14ac:dyDescent="0.2">
      <c r="A17" s="234"/>
      <c r="B17" s="234"/>
      <c r="C17" s="234"/>
      <c r="D17" s="234"/>
      <c r="E17" s="234"/>
      <c r="F17" s="234"/>
      <c r="G17" s="234"/>
      <c r="H17" s="234"/>
      <c r="I17" s="234"/>
      <c r="J17" s="382"/>
      <c r="K17" s="234"/>
      <c r="L17" s="234"/>
      <c r="M17" s="234"/>
      <c r="N17" s="234"/>
      <c r="O17" s="234"/>
      <c r="P17" s="234"/>
      <c r="Q17" s="234"/>
      <c r="R17" s="234"/>
      <c r="S17" s="234"/>
    </row>
    <row r="18" spans="1:20" s="3" customFormat="1" ht="24.75" customHeight="1" x14ac:dyDescent="0.2">
      <c r="A18" s="397" t="s">
        <v>26</v>
      </c>
      <c r="B18" s="397"/>
      <c r="C18" s="397"/>
      <c r="D18" s="397"/>
      <c r="E18" s="397"/>
      <c r="F18" s="397"/>
      <c r="G18" s="397"/>
      <c r="H18" s="402">
        <v>18</v>
      </c>
      <c r="I18" s="402"/>
      <c r="J18" s="402"/>
      <c r="K18" s="402"/>
      <c r="L18" s="402"/>
      <c r="M18" s="402"/>
      <c r="N18" s="34"/>
      <c r="O18" s="34"/>
      <c r="P18" s="34"/>
      <c r="Q18" s="34"/>
      <c r="R18" s="34"/>
      <c r="S18" s="34"/>
      <c r="T18" s="34"/>
    </row>
  </sheetData>
  <mergeCells count="15">
    <mergeCell ref="T3:T4"/>
    <mergeCell ref="A1:T1"/>
    <mergeCell ref="F18:G18"/>
    <mergeCell ref="A2:R2"/>
    <mergeCell ref="A3:A4"/>
    <mergeCell ref="B3:B4"/>
    <mergeCell ref="A12:C12"/>
    <mergeCell ref="A16:R16"/>
    <mergeCell ref="A18:E18"/>
    <mergeCell ref="K3:S3"/>
    <mergeCell ref="C3:I3"/>
    <mergeCell ref="A13:S13"/>
    <mergeCell ref="A14:S14"/>
    <mergeCell ref="H18:M18"/>
    <mergeCell ref="J3:J4"/>
  </mergeCells>
  <phoneticPr fontId="12" type="noConversion"/>
  <printOptions horizontalCentered="1" verticalCentered="1"/>
  <pageMargins left="0.74803149606299213" right="0.74803149606299213" top="0.59055118110236227" bottom="0.19685039370078741" header="0.51181102362204722" footer="0.51181102362204722"/>
  <pageSetup paperSize="9" scale="9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N16"/>
  <sheetViews>
    <sheetView rightToLeft="1" view="pageBreakPreview" zoomScaleSheetLayoutView="100" workbookViewId="0">
      <selection activeCell="Q9" sqref="Q8:Q9"/>
    </sheetView>
  </sheetViews>
  <sheetFormatPr defaultRowHeight="12.75" x14ac:dyDescent="0.2"/>
  <cols>
    <col min="1" max="1" width="12.7109375" customWidth="1"/>
    <col min="2" max="9" width="6.42578125" customWidth="1"/>
    <col min="10" max="10" width="9.140625" customWidth="1"/>
    <col min="11" max="18" width="6.28515625" customWidth="1"/>
    <col min="19" max="19" width="10" customWidth="1"/>
    <col min="21" max="39" width="7.28515625" customWidth="1"/>
  </cols>
  <sheetData>
    <row r="1" spans="1:40" s="39" customFormat="1" ht="26.25" customHeight="1" x14ac:dyDescent="0.2">
      <c r="A1" s="392" t="s">
        <v>192</v>
      </c>
      <c r="B1" s="393"/>
      <c r="C1" s="393"/>
      <c r="D1" s="393"/>
      <c r="E1" s="393"/>
      <c r="F1" s="393"/>
      <c r="G1" s="393"/>
      <c r="H1" s="393"/>
      <c r="I1" s="393"/>
      <c r="J1" s="393"/>
      <c r="K1" s="393"/>
      <c r="L1" s="393"/>
      <c r="M1" s="393"/>
      <c r="N1" s="393"/>
      <c r="O1" s="393"/>
      <c r="P1" s="393"/>
      <c r="Q1" s="393"/>
      <c r="R1" s="393"/>
      <c r="S1" s="393"/>
      <c r="T1" s="46"/>
      <c r="U1" s="46"/>
    </row>
    <row r="2" spans="1:40" s="39" customFormat="1" ht="26.25" customHeight="1" thickBot="1" x14ac:dyDescent="0.25">
      <c r="A2" s="422" t="s">
        <v>195</v>
      </c>
      <c r="B2" s="422"/>
      <c r="C2" s="422"/>
      <c r="D2" s="422"/>
      <c r="E2" s="422"/>
      <c r="F2" s="422"/>
      <c r="G2" s="422"/>
      <c r="H2" s="422"/>
      <c r="I2" s="422"/>
      <c r="J2" s="422"/>
      <c r="K2" s="422"/>
      <c r="L2" s="422"/>
      <c r="M2" s="422"/>
      <c r="N2" s="422"/>
      <c r="O2" s="422"/>
      <c r="P2" s="422"/>
      <c r="Q2" s="422"/>
      <c r="R2" s="422"/>
      <c r="S2" s="422"/>
      <c r="T2" s="46"/>
      <c r="U2" s="46"/>
    </row>
    <row r="3" spans="1:40" ht="28.5" customHeight="1" thickTop="1" x14ac:dyDescent="0.2">
      <c r="A3" s="399" t="s">
        <v>3</v>
      </c>
      <c r="B3" s="399" t="s">
        <v>6</v>
      </c>
      <c r="C3" s="401" t="s">
        <v>31</v>
      </c>
      <c r="D3" s="401"/>
      <c r="E3" s="401"/>
      <c r="F3" s="401"/>
      <c r="G3" s="401"/>
      <c r="H3" s="401"/>
      <c r="I3" s="401"/>
      <c r="J3" s="399" t="s">
        <v>206</v>
      </c>
      <c r="K3" s="401" t="s">
        <v>18</v>
      </c>
      <c r="L3" s="401"/>
      <c r="M3" s="401"/>
      <c r="N3" s="401"/>
      <c r="O3" s="401"/>
      <c r="P3" s="401"/>
      <c r="Q3" s="401"/>
      <c r="R3" s="401"/>
      <c r="S3" s="403" t="s">
        <v>205</v>
      </c>
      <c r="T3" s="403" t="s">
        <v>6</v>
      </c>
      <c r="U3" s="401" t="s">
        <v>30</v>
      </c>
      <c r="V3" s="401"/>
      <c r="W3" s="401"/>
      <c r="X3" s="401"/>
      <c r="Y3" s="401"/>
      <c r="Z3" s="401"/>
      <c r="AA3" s="401"/>
      <c r="AB3" s="424" t="s">
        <v>203</v>
      </c>
      <c r="AC3" s="401" t="s">
        <v>8</v>
      </c>
      <c r="AD3" s="401"/>
      <c r="AE3" s="401"/>
      <c r="AF3" s="401"/>
      <c r="AG3" s="401"/>
      <c r="AH3" s="401"/>
      <c r="AI3" s="401"/>
      <c r="AJ3" s="401"/>
      <c r="AK3" s="401"/>
      <c r="AL3" s="424" t="s">
        <v>204</v>
      </c>
    </row>
    <row r="4" spans="1:40" ht="51.75" customHeight="1" x14ac:dyDescent="0.2">
      <c r="A4" s="400"/>
      <c r="B4" s="400"/>
      <c r="C4" s="377" t="s">
        <v>10</v>
      </c>
      <c r="D4" s="377" t="s">
        <v>11</v>
      </c>
      <c r="E4" s="377" t="s">
        <v>12</v>
      </c>
      <c r="F4" s="377" t="s">
        <v>208</v>
      </c>
      <c r="G4" s="377" t="s">
        <v>13</v>
      </c>
      <c r="H4" s="377" t="s">
        <v>25</v>
      </c>
      <c r="I4" s="377" t="s">
        <v>0</v>
      </c>
      <c r="J4" s="400"/>
      <c r="K4" s="165" t="s">
        <v>23</v>
      </c>
      <c r="L4" s="164" t="s">
        <v>1</v>
      </c>
      <c r="M4" s="164" t="s">
        <v>7</v>
      </c>
      <c r="N4" s="164" t="s">
        <v>19</v>
      </c>
      <c r="O4" s="164" t="s">
        <v>2</v>
      </c>
      <c r="P4" s="164" t="s">
        <v>115</v>
      </c>
      <c r="Q4" s="164" t="s">
        <v>25</v>
      </c>
      <c r="R4" s="377" t="s">
        <v>0</v>
      </c>
      <c r="S4" s="423"/>
      <c r="T4" s="400"/>
      <c r="U4" s="377" t="s">
        <v>10</v>
      </c>
      <c r="V4" s="377" t="s">
        <v>11</v>
      </c>
      <c r="W4" s="377" t="s">
        <v>12</v>
      </c>
      <c r="X4" s="377" t="s">
        <v>89</v>
      </c>
      <c r="Y4" s="377" t="s">
        <v>13</v>
      </c>
      <c r="Z4" s="377" t="s">
        <v>25</v>
      </c>
      <c r="AA4" s="377" t="s">
        <v>0</v>
      </c>
      <c r="AB4" s="425"/>
      <c r="AC4" s="165" t="s">
        <v>23</v>
      </c>
      <c r="AD4" s="377" t="s">
        <v>1</v>
      </c>
      <c r="AE4" s="377" t="s">
        <v>7</v>
      </c>
      <c r="AF4" s="165" t="s">
        <v>19</v>
      </c>
      <c r="AG4" s="377" t="s">
        <v>2</v>
      </c>
      <c r="AH4" s="167" t="s">
        <v>127</v>
      </c>
      <c r="AI4" s="377" t="s">
        <v>90</v>
      </c>
      <c r="AJ4" s="377" t="s">
        <v>25</v>
      </c>
      <c r="AK4" s="377" t="s">
        <v>0</v>
      </c>
      <c r="AL4" s="425"/>
      <c r="AM4" s="97" t="s">
        <v>0</v>
      </c>
    </row>
    <row r="5" spans="1:40" ht="40.5" customHeight="1" x14ac:dyDescent="0.2">
      <c r="A5" s="73" t="s">
        <v>16</v>
      </c>
      <c r="B5" s="180">
        <v>33</v>
      </c>
      <c r="C5" s="182">
        <f>U5/AA5*100</f>
        <v>13.043478260869565</v>
      </c>
      <c r="D5" s="182">
        <f>V5/$AA$5*100</f>
        <v>13.043478260869565</v>
      </c>
      <c r="E5" s="182">
        <f>W5/$AA$5*100</f>
        <v>17.391304347826086</v>
      </c>
      <c r="F5" s="182">
        <f>X5/$AA$5*100</f>
        <v>43.478260869565219</v>
      </c>
      <c r="G5" s="182">
        <f>Y5/$AA$5*100</f>
        <v>8.695652173913043</v>
      </c>
      <c r="H5" s="182">
        <f>Z5/$AA$5*100</f>
        <v>4.3478260869565215</v>
      </c>
      <c r="I5" s="182">
        <f t="shared" ref="I5:I11" si="0">SUM(C5:H5)</f>
        <v>100</v>
      </c>
      <c r="J5" s="182">
        <f t="shared" ref="J5:J11" si="1">AB5/B5*100</f>
        <v>30.303030303030305</v>
      </c>
      <c r="K5" s="182">
        <f t="shared" ref="K5:P5" si="2">AC5/$AK$5*100</f>
        <v>54.166666666666664</v>
      </c>
      <c r="L5" s="182">
        <f t="shared" si="2"/>
        <v>12.5</v>
      </c>
      <c r="M5" s="182">
        <f t="shared" si="2"/>
        <v>16.666666666666664</v>
      </c>
      <c r="N5" s="182">
        <f t="shared" si="2"/>
        <v>12.5</v>
      </c>
      <c r="O5" s="182">
        <f t="shared" si="2"/>
        <v>0</v>
      </c>
      <c r="P5" s="182">
        <f t="shared" si="2"/>
        <v>4.1666666666666661</v>
      </c>
      <c r="Q5" s="182">
        <f>AJ5/$AK$5*100</f>
        <v>0</v>
      </c>
      <c r="R5" s="182">
        <f t="shared" ref="R5:R11" si="3">SUM(K5:Q5)</f>
        <v>99.999999999999986</v>
      </c>
      <c r="S5" s="26">
        <f t="shared" ref="S5:S11" si="4">AL5/B5*100</f>
        <v>27.27272727272727</v>
      </c>
      <c r="T5" s="180">
        <v>33</v>
      </c>
      <c r="U5" s="180">
        <v>3</v>
      </c>
      <c r="V5" s="180">
        <v>3</v>
      </c>
      <c r="W5" s="180">
        <v>4</v>
      </c>
      <c r="X5" s="180">
        <v>10</v>
      </c>
      <c r="Y5" s="187">
        <v>2</v>
      </c>
      <c r="Z5" s="180">
        <v>1</v>
      </c>
      <c r="AA5" s="180">
        <f t="shared" ref="AA5:AA11" si="5">SUM(U5:Z5)</f>
        <v>23</v>
      </c>
      <c r="AB5" s="180">
        <v>10</v>
      </c>
      <c r="AC5" s="180">
        <v>13</v>
      </c>
      <c r="AD5" s="180">
        <v>3</v>
      </c>
      <c r="AE5" s="180">
        <v>4</v>
      </c>
      <c r="AF5" s="180">
        <v>3</v>
      </c>
      <c r="AG5" s="180">
        <v>0</v>
      </c>
      <c r="AH5" s="180">
        <v>1</v>
      </c>
      <c r="AI5" s="187">
        <v>0</v>
      </c>
      <c r="AJ5" s="180">
        <v>0</v>
      </c>
      <c r="AK5" s="180">
        <f t="shared" ref="AK5:AK11" si="6">SUM(AC5:AJ5)</f>
        <v>24</v>
      </c>
      <c r="AL5" s="180">
        <v>9</v>
      </c>
      <c r="AM5" s="100">
        <v>33</v>
      </c>
      <c r="AN5" s="100">
        <v>33</v>
      </c>
    </row>
    <row r="6" spans="1:40" ht="40.5" customHeight="1" x14ac:dyDescent="0.2">
      <c r="A6" s="74" t="s">
        <v>4</v>
      </c>
      <c r="B6" s="183">
        <v>77</v>
      </c>
      <c r="C6" s="184">
        <f>U6/AA6*100</f>
        <v>50</v>
      </c>
      <c r="D6" s="184">
        <f>V6/AA6*100</f>
        <v>1.7857142857142856</v>
      </c>
      <c r="E6" s="184">
        <f>W6/AA6*100</f>
        <v>5.3571428571428568</v>
      </c>
      <c r="F6" s="184">
        <f>X6/AA6*100</f>
        <v>42.857142857142854</v>
      </c>
      <c r="G6" s="184">
        <f>Y6/AA6*100</f>
        <v>0</v>
      </c>
      <c r="H6" s="184">
        <f>Z6/AA6*100</f>
        <v>0</v>
      </c>
      <c r="I6" s="184">
        <f t="shared" si="0"/>
        <v>100</v>
      </c>
      <c r="J6" s="184">
        <f t="shared" si="1"/>
        <v>27.27272727272727</v>
      </c>
      <c r="K6" s="184">
        <f t="shared" ref="K6:P6" si="7">AC6/$AK$6*100</f>
        <v>14.285714285714285</v>
      </c>
      <c r="L6" s="184">
        <f t="shared" si="7"/>
        <v>38.095238095238095</v>
      </c>
      <c r="M6" s="184">
        <f t="shared" si="7"/>
        <v>14.285714285714285</v>
      </c>
      <c r="N6" s="184">
        <f t="shared" si="7"/>
        <v>33.333333333333329</v>
      </c>
      <c r="O6" s="184">
        <f t="shared" si="7"/>
        <v>0</v>
      </c>
      <c r="P6" s="184">
        <f t="shared" si="7"/>
        <v>0</v>
      </c>
      <c r="Q6" s="184">
        <f>AJ6/$AK$6*100</f>
        <v>0</v>
      </c>
      <c r="R6" s="184">
        <f t="shared" si="3"/>
        <v>99.999999999999986</v>
      </c>
      <c r="S6" s="184">
        <f t="shared" si="4"/>
        <v>72.727272727272734</v>
      </c>
      <c r="T6" s="183">
        <v>77</v>
      </c>
      <c r="U6" s="183">
        <v>28</v>
      </c>
      <c r="V6" s="183">
        <v>1</v>
      </c>
      <c r="W6" s="183">
        <v>3</v>
      </c>
      <c r="X6" s="183">
        <v>24</v>
      </c>
      <c r="Y6" s="187">
        <v>0</v>
      </c>
      <c r="Z6" s="183">
        <v>0</v>
      </c>
      <c r="AA6" s="183">
        <f t="shared" si="5"/>
        <v>56</v>
      </c>
      <c r="AB6" s="183">
        <v>21</v>
      </c>
      <c r="AC6" s="183">
        <v>3</v>
      </c>
      <c r="AD6" s="183">
        <v>8</v>
      </c>
      <c r="AE6" s="183">
        <v>3</v>
      </c>
      <c r="AF6" s="183">
        <v>7</v>
      </c>
      <c r="AG6" s="187">
        <v>0</v>
      </c>
      <c r="AH6" s="183">
        <v>0</v>
      </c>
      <c r="AI6" s="187">
        <v>0</v>
      </c>
      <c r="AJ6" s="187">
        <v>0</v>
      </c>
      <c r="AK6" s="183">
        <f t="shared" si="6"/>
        <v>21</v>
      </c>
      <c r="AL6" s="183">
        <v>56</v>
      </c>
      <c r="AM6" s="100">
        <v>77</v>
      </c>
      <c r="AN6" s="100">
        <v>77</v>
      </c>
    </row>
    <row r="7" spans="1:40" ht="40.5" customHeight="1" x14ac:dyDescent="0.2">
      <c r="A7" s="74" t="s">
        <v>15</v>
      </c>
      <c r="B7" s="185">
        <v>18</v>
      </c>
      <c r="C7" s="184">
        <f>U7/$AA$7*100</f>
        <v>0</v>
      </c>
      <c r="D7" s="184">
        <f t="shared" ref="D7" si="8">V7/$AA$7*100</f>
        <v>0</v>
      </c>
      <c r="E7" s="184">
        <f>W7/$AA$7*100</f>
        <v>0</v>
      </c>
      <c r="F7" s="184">
        <f>X7/$AA$7*100</f>
        <v>87.5</v>
      </c>
      <c r="G7" s="184">
        <f>Y7/$AA$7*100</f>
        <v>12.5</v>
      </c>
      <c r="H7" s="184">
        <f>Z7/$AA$7*100</f>
        <v>0</v>
      </c>
      <c r="I7" s="184">
        <f t="shared" si="0"/>
        <v>100</v>
      </c>
      <c r="J7" s="184">
        <f t="shared" si="1"/>
        <v>55.555555555555557</v>
      </c>
      <c r="K7" s="184">
        <f t="shared" ref="K7:P7" si="9">AC7/$AK$7*100</f>
        <v>0</v>
      </c>
      <c r="L7" s="184">
        <f t="shared" si="9"/>
        <v>37.5</v>
      </c>
      <c r="M7" s="184">
        <f t="shared" si="9"/>
        <v>0</v>
      </c>
      <c r="N7" s="184">
        <f t="shared" si="9"/>
        <v>37.5</v>
      </c>
      <c r="O7" s="184">
        <f t="shared" si="9"/>
        <v>0</v>
      </c>
      <c r="P7" s="184">
        <f t="shared" si="9"/>
        <v>25</v>
      </c>
      <c r="Q7" s="184">
        <f>AJ7/$AK$7*100</f>
        <v>0</v>
      </c>
      <c r="R7" s="184">
        <f t="shared" si="3"/>
        <v>100</v>
      </c>
      <c r="S7" s="184">
        <f t="shared" si="4"/>
        <v>55.555555555555557</v>
      </c>
      <c r="T7" s="185">
        <v>18</v>
      </c>
      <c r="U7" s="185">
        <v>0</v>
      </c>
      <c r="V7" s="185">
        <v>0</v>
      </c>
      <c r="W7" s="187">
        <v>0</v>
      </c>
      <c r="X7" s="183">
        <v>7</v>
      </c>
      <c r="Y7" s="187">
        <v>1</v>
      </c>
      <c r="Z7" s="187">
        <v>0</v>
      </c>
      <c r="AA7" s="183">
        <f t="shared" si="5"/>
        <v>8</v>
      </c>
      <c r="AB7" s="183">
        <v>10</v>
      </c>
      <c r="AC7" s="183">
        <v>0</v>
      </c>
      <c r="AD7" s="183">
        <v>3</v>
      </c>
      <c r="AE7" s="187">
        <v>0</v>
      </c>
      <c r="AF7" s="183">
        <v>3</v>
      </c>
      <c r="AG7" s="187">
        <v>0</v>
      </c>
      <c r="AH7" s="187">
        <v>2</v>
      </c>
      <c r="AI7" s="187">
        <v>0</v>
      </c>
      <c r="AJ7" s="183">
        <v>0</v>
      </c>
      <c r="AK7" s="183">
        <f t="shared" si="6"/>
        <v>8</v>
      </c>
      <c r="AL7" s="183">
        <v>10</v>
      </c>
      <c r="AM7" s="100">
        <v>18</v>
      </c>
      <c r="AN7" s="100">
        <v>18</v>
      </c>
    </row>
    <row r="8" spans="1:40" ht="40.5" customHeight="1" x14ac:dyDescent="0.2">
      <c r="A8" s="74" t="s">
        <v>5</v>
      </c>
      <c r="B8" s="183">
        <v>37</v>
      </c>
      <c r="C8" s="184">
        <f>U8/$AA8*100</f>
        <v>14.814814814814813</v>
      </c>
      <c r="D8" s="184">
        <f>V8/$AA8*100</f>
        <v>33.333333333333329</v>
      </c>
      <c r="E8" s="184">
        <f>W8/$AA8*100</f>
        <v>0</v>
      </c>
      <c r="F8" s="184">
        <f>X8/$AA$8*100</f>
        <v>51.851851851851848</v>
      </c>
      <c r="G8" s="184">
        <f>Y8/$AA$8*100</f>
        <v>0</v>
      </c>
      <c r="H8" s="184">
        <f>Z8/$AA$8*100</f>
        <v>0</v>
      </c>
      <c r="I8" s="184">
        <f t="shared" si="0"/>
        <v>99.999999999999986</v>
      </c>
      <c r="J8" s="184">
        <f t="shared" si="1"/>
        <v>27.027027027027028</v>
      </c>
      <c r="K8" s="184">
        <f t="shared" ref="K8:P8" si="10">AC8/$AK$8*100</f>
        <v>4.5454545454545459</v>
      </c>
      <c r="L8" s="184">
        <f t="shared" si="10"/>
        <v>13.636363636363635</v>
      </c>
      <c r="M8" s="184">
        <f t="shared" si="10"/>
        <v>9.0909090909090917</v>
      </c>
      <c r="N8" s="184">
        <f t="shared" si="10"/>
        <v>63.636363636363633</v>
      </c>
      <c r="O8" s="184">
        <f t="shared" si="10"/>
        <v>0</v>
      </c>
      <c r="P8" s="184">
        <f t="shared" si="10"/>
        <v>9.0909090909090917</v>
      </c>
      <c r="Q8" s="184">
        <f>AJ8/$AK$8*100</f>
        <v>0</v>
      </c>
      <c r="R8" s="184">
        <f t="shared" si="3"/>
        <v>100</v>
      </c>
      <c r="S8" s="184">
        <f t="shared" si="4"/>
        <v>40.54054054054054</v>
      </c>
      <c r="T8" s="185">
        <v>37</v>
      </c>
      <c r="U8" s="183">
        <v>4</v>
      </c>
      <c r="V8" s="183">
        <v>9</v>
      </c>
      <c r="W8" s="187">
        <v>0</v>
      </c>
      <c r="X8" s="183">
        <v>14</v>
      </c>
      <c r="Y8" s="183">
        <v>0</v>
      </c>
      <c r="Z8" s="187">
        <v>0</v>
      </c>
      <c r="AA8" s="183">
        <f t="shared" si="5"/>
        <v>27</v>
      </c>
      <c r="AB8" s="183">
        <v>10</v>
      </c>
      <c r="AC8" s="183">
        <v>1</v>
      </c>
      <c r="AD8" s="183">
        <v>3</v>
      </c>
      <c r="AE8" s="183">
        <v>2</v>
      </c>
      <c r="AF8" s="183">
        <v>14</v>
      </c>
      <c r="AG8" s="187">
        <v>0</v>
      </c>
      <c r="AH8" s="187">
        <v>2</v>
      </c>
      <c r="AI8" s="187">
        <v>0</v>
      </c>
      <c r="AJ8" s="187">
        <v>0</v>
      </c>
      <c r="AK8" s="183">
        <f t="shared" si="6"/>
        <v>22</v>
      </c>
      <c r="AL8" s="183">
        <v>15</v>
      </c>
      <c r="AM8" s="100">
        <v>37</v>
      </c>
      <c r="AN8" s="100">
        <v>37</v>
      </c>
    </row>
    <row r="9" spans="1:40" ht="40.5" customHeight="1" x14ac:dyDescent="0.2">
      <c r="A9" s="76" t="s">
        <v>17</v>
      </c>
      <c r="B9" s="187">
        <v>45</v>
      </c>
      <c r="C9" s="190">
        <f t="shared" ref="C9:H9" si="11">U9/$AA$9*100</f>
        <v>41.17647058823529</v>
      </c>
      <c r="D9" s="190">
        <f t="shared" si="11"/>
        <v>23.52941176470588</v>
      </c>
      <c r="E9" s="190">
        <f t="shared" si="11"/>
        <v>0</v>
      </c>
      <c r="F9" s="190">
        <f t="shared" si="11"/>
        <v>17.647058823529413</v>
      </c>
      <c r="G9" s="190">
        <f t="shared" si="11"/>
        <v>17.647058823529413</v>
      </c>
      <c r="H9" s="190">
        <f t="shared" si="11"/>
        <v>0</v>
      </c>
      <c r="I9" s="190">
        <f t="shared" si="0"/>
        <v>100</v>
      </c>
      <c r="J9" s="190">
        <f t="shared" si="1"/>
        <v>62.222222222222221</v>
      </c>
      <c r="K9" s="190">
        <f t="shared" ref="K9:P9" si="12">AC9/$AK$9*100</f>
        <v>28.571428571428569</v>
      </c>
      <c r="L9" s="190">
        <f t="shared" si="12"/>
        <v>14.285714285714285</v>
      </c>
      <c r="M9" s="190">
        <f t="shared" si="12"/>
        <v>9.5238095238095237</v>
      </c>
      <c r="N9" s="190">
        <f t="shared" si="12"/>
        <v>38.095238095238095</v>
      </c>
      <c r="O9" s="190">
        <f t="shared" si="12"/>
        <v>4.7619047619047619</v>
      </c>
      <c r="P9" s="190">
        <f t="shared" si="12"/>
        <v>4.7619047619047619</v>
      </c>
      <c r="Q9" s="190">
        <f>AJ9/$AK$9*100</f>
        <v>0</v>
      </c>
      <c r="R9" s="190">
        <f t="shared" si="3"/>
        <v>100</v>
      </c>
      <c r="S9" s="190">
        <f t="shared" si="4"/>
        <v>53.333333333333336</v>
      </c>
      <c r="T9" s="199">
        <v>45</v>
      </c>
      <c r="U9" s="187">
        <v>7</v>
      </c>
      <c r="V9" s="187">
        <v>4</v>
      </c>
      <c r="W9" s="187">
        <v>0</v>
      </c>
      <c r="X9" s="187">
        <v>3</v>
      </c>
      <c r="Y9" s="187">
        <v>3</v>
      </c>
      <c r="Z9" s="187">
        <v>0</v>
      </c>
      <c r="AA9" s="187">
        <f t="shared" si="5"/>
        <v>17</v>
      </c>
      <c r="AB9" s="187">
        <v>28</v>
      </c>
      <c r="AC9" s="187">
        <v>6</v>
      </c>
      <c r="AD9" s="187">
        <v>3</v>
      </c>
      <c r="AE9" s="187">
        <v>2</v>
      </c>
      <c r="AF9" s="187">
        <v>8</v>
      </c>
      <c r="AG9" s="187">
        <v>1</v>
      </c>
      <c r="AH9" s="187">
        <v>1</v>
      </c>
      <c r="AI9" s="187">
        <v>0</v>
      </c>
      <c r="AJ9" s="187">
        <v>0</v>
      </c>
      <c r="AK9" s="187">
        <f t="shared" si="6"/>
        <v>21</v>
      </c>
      <c r="AL9" s="187">
        <v>24</v>
      </c>
      <c r="AM9" s="100">
        <v>45</v>
      </c>
      <c r="AN9" s="100">
        <v>45</v>
      </c>
    </row>
    <row r="10" spans="1:40" s="23" customFormat="1" ht="40.5" customHeight="1" x14ac:dyDescent="0.2">
      <c r="A10" s="207" t="s">
        <v>9</v>
      </c>
      <c r="B10" s="208">
        <v>15</v>
      </c>
      <c r="C10" s="241">
        <f t="shared" ref="C10:H10" si="13">U10/$AA$10*100</f>
        <v>6.666666666666667</v>
      </c>
      <c r="D10" s="241">
        <f t="shared" si="13"/>
        <v>0</v>
      </c>
      <c r="E10" s="241">
        <f t="shared" si="13"/>
        <v>0</v>
      </c>
      <c r="F10" s="241">
        <f t="shared" si="13"/>
        <v>93.333333333333329</v>
      </c>
      <c r="G10" s="241">
        <f t="shared" si="13"/>
        <v>0</v>
      </c>
      <c r="H10" s="241">
        <f t="shared" si="13"/>
        <v>0</v>
      </c>
      <c r="I10" s="241">
        <f t="shared" si="0"/>
        <v>100</v>
      </c>
      <c r="J10" s="241">
        <f t="shared" si="1"/>
        <v>0</v>
      </c>
      <c r="K10" s="241">
        <f t="shared" ref="K10:P10" si="14">AC10/$AK$10*100</f>
        <v>28.571428571428569</v>
      </c>
      <c r="L10" s="241">
        <f t="shared" si="14"/>
        <v>0</v>
      </c>
      <c r="M10" s="241">
        <f t="shared" si="14"/>
        <v>0</v>
      </c>
      <c r="N10" s="241">
        <f t="shared" si="14"/>
        <v>64.285714285714292</v>
      </c>
      <c r="O10" s="241">
        <f t="shared" si="14"/>
        <v>0</v>
      </c>
      <c r="P10" s="241">
        <f t="shared" si="14"/>
        <v>0</v>
      </c>
      <c r="Q10" s="241">
        <f>AJ10/$AK$10*100</f>
        <v>7.1428571428571423</v>
      </c>
      <c r="R10" s="241">
        <f t="shared" si="3"/>
        <v>100</v>
      </c>
      <c r="S10" s="241">
        <f t="shared" si="4"/>
        <v>6.666666666666667</v>
      </c>
      <c r="T10" s="217">
        <v>15</v>
      </c>
      <c r="U10" s="208">
        <v>1</v>
      </c>
      <c r="V10" s="208">
        <v>0</v>
      </c>
      <c r="W10" s="208">
        <v>0</v>
      </c>
      <c r="X10" s="238">
        <v>14</v>
      </c>
      <c r="Y10" s="238">
        <v>0</v>
      </c>
      <c r="Z10" s="238">
        <v>0</v>
      </c>
      <c r="AA10" s="238">
        <f t="shared" si="5"/>
        <v>15</v>
      </c>
      <c r="AB10" s="238">
        <v>0</v>
      </c>
      <c r="AC10" s="208">
        <v>4</v>
      </c>
      <c r="AD10" s="208">
        <v>0</v>
      </c>
      <c r="AE10" s="208">
        <v>0</v>
      </c>
      <c r="AF10" s="238">
        <v>9</v>
      </c>
      <c r="AG10" s="238">
        <v>0</v>
      </c>
      <c r="AH10" s="238">
        <v>0</v>
      </c>
      <c r="AI10" s="238">
        <v>0</v>
      </c>
      <c r="AJ10" s="238">
        <v>1</v>
      </c>
      <c r="AK10" s="238">
        <f t="shared" si="6"/>
        <v>14</v>
      </c>
      <c r="AL10" s="238">
        <v>1</v>
      </c>
      <c r="AM10" s="100">
        <v>15</v>
      </c>
      <c r="AN10" s="100">
        <v>15</v>
      </c>
    </row>
    <row r="11" spans="1:40" ht="40.5" customHeight="1" thickBot="1" x14ac:dyDescent="0.25">
      <c r="A11" s="203" t="s">
        <v>21</v>
      </c>
      <c r="B11" s="204">
        <f>SUM(B5:B10)</f>
        <v>225</v>
      </c>
      <c r="C11" s="206">
        <f t="shared" ref="C11:H11" si="15">U11/$AA$11*100</f>
        <v>29.452054794520549</v>
      </c>
      <c r="D11" s="206">
        <f t="shared" si="15"/>
        <v>11.643835616438356</v>
      </c>
      <c r="E11" s="206">
        <f>W11/$AA$11*100</f>
        <v>4.7945205479452051</v>
      </c>
      <c r="F11" s="206">
        <f t="shared" si="15"/>
        <v>49.315068493150683</v>
      </c>
      <c r="G11" s="206">
        <f t="shared" si="15"/>
        <v>4.10958904109589</v>
      </c>
      <c r="H11" s="206">
        <f t="shared" si="15"/>
        <v>0.68493150684931503</v>
      </c>
      <c r="I11" s="206">
        <f t="shared" si="0"/>
        <v>99.999999999999986</v>
      </c>
      <c r="J11" s="206">
        <f t="shared" si="1"/>
        <v>35.111111111111107</v>
      </c>
      <c r="K11" s="206">
        <f t="shared" ref="K11:P11" si="16">AC11/$AK$11*100</f>
        <v>24.545454545454547</v>
      </c>
      <c r="L11" s="206">
        <f t="shared" si="16"/>
        <v>18.181818181818183</v>
      </c>
      <c r="M11" s="206">
        <f t="shared" si="16"/>
        <v>10</v>
      </c>
      <c r="N11" s="206">
        <f t="shared" si="16"/>
        <v>40</v>
      </c>
      <c r="O11" s="206">
        <f t="shared" si="16"/>
        <v>0.90909090909090906</v>
      </c>
      <c r="P11" s="206">
        <f t="shared" si="16"/>
        <v>5.4545454545454541</v>
      </c>
      <c r="Q11" s="206">
        <f>AJ11/$AK$11*100</f>
        <v>0.90909090909090906</v>
      </c>
      <c r="R11" s="206">
        <f t="shared" si="3"/>
        <v>100</v>
      </c>
      <c r="S11" s="206">
        <f t="shared" si="4"/>
        <v>51.111111111111107</v>
      </c>
      <c r="T11" s="216">
        <v>225</v>
      </c>
      <c r="U11" s="204">
        <f t="shared" ref="U11:Z11" si="17">SUM(U5:U10)</f>
        <v>43</v>
      </c>
      <c r="V11" s="204">
        <f t="shared" si="17"/>
        <v>17</v>
      </c>
      <c r="W11" s="204">
        <f t="shared" si="17"/>
        <v>7</v>
      </c>
      <c r="X11" s="204">
        <f t="shared" si="17"/>
        <v>72</v>
      </c>
      <c r="Y11" s="204">
        <f t="shared" si="17"/>
        <v>6</v>
      </c>
      <c r="Z11" s="204">
        <f t="shared" si="17"/>
        <v>1</v>
      </c>
      <c r="AA11" s="204">
        <f t="shared" si="5"/>
        <v>146</v>
      </c>
      <c r="AB11" s="204">
        <f t="shared" ref="AB11" si="18">SUM(AB5:AB10)</f>
        <v>79</v>
      </c>
      <c r="AC11" s="204">
        <f>SUM(AC5:AC10)</f>
        <v>27</v>
      </c>
      <c r="AD11" s="204">
        <f t="shared" ref="AD11:AJ11" si="19">SUM(AD5:AD10)</f>
        <v>20</v>
      </c>
      <c r="AE11" s="204">
        <f t="shared" si="19"/>
        <v>11</v>
      </c>
      <c r="AF11" s="204">
        <f t="shared" si="19"/>
        <v>44</v>
      </c>
      <c r="AG11" s="204">
        <f t="shared" si="19"/>
        <v>1</v>
      </c>
      <c r="AH11" s="204">
        <f t="shared" si="19"/>
        <v>6</v>
      </c>
      <c r="AI11" s="204">
        <f t="shared" si="19"/>
        <v>0</v>
      </c>
      <c r="AJ11" s="204">
        <f t="shared" si="19"/>
        <v>1</v>
      </c>
      <c r="AK11" s="204">
        <f t="shared" si="6"/>
        <v>110</v>
      </c>
      <c r="AL11" s="204">
        <f t="shared" ref="AL11" si="20">SUM(AL5:AL10)</f>
        <v>115</v>
      </c>
      <c r="AM11" s="100">
        <v>225</v>
      </c>
      <c r="AN11" s="100">
        <v>225</v>
      </c>
    </row>
    <row r="12" spans="1:40" ht="23.25" customHeight="1" thickTop="1" x14ac:dyDescent="0.25">
      <c r="A12" s="225" t="s">
        <v>162</v>
      </c>
      <c r="B12" s="31"/>
      <c r="C12" s="26"/>
      <c r="D12" s="26"/>
      <c r="E12" s="26"/>
      <c r="F12" s="26"/>
      <c r="G12" s="26"/>
      <c r="H12" s="26"/>
      <c r="I12" s="26"/>
      <c r="J12" s="26"/>
      <c r="K12" s="26"/>
      <c r="L12" s="31"/>
      <c r="M12" s="26"/>
      <c r="N12" s="31"/>
      <c r="O12" s="26"/>
      <c r="P12" s="26"/>
      <c r="Q12" s="26"/>
      <c r="R12" s="26"/>
      <c r="S12" s="26"/>
      <c r="T12" s="224"/>
      <c r="U12" s="98"/>
      <c r="V12" s="98"/>
      <c r="W12" s="98"/>
      <c r="X12" s="98"/>
      <c r="Y12" s="98"/>
      <c r="Z12" s="98"/>
      <c r="AA12" s="98"/>
      <c r="AB12" s="98"/>
      <c r="AC12" s="98"/>
      <c r="AD12" s="98"/>
      <c r="AE12" s="98"/>
      <c r="AF12" s="98"/>
      <c r="AG12" s="98"/>
      <c r="AH12" s="98"/>
      <c r="AI12" s="98"/>
      <c r="AJ12" s="98"/>
      <c r="AK12" s="98"/>
      <c r="AL12" s="98"/>
      <c r="AM12" s="98"/>
      <c r="AN12" s="98"/>
    </row>
    <row r="13" spans="1:40" s="39" customFormat="1" ht="47.25" customHeight="1" x14ac:dyDescent="0.2">
      <c r="A13" s="396" t="s">
        <v>148</v>
      </c>
      <c r="B13" s="396"/>
      <c r="C13" s="396"/>
      <c r="D13" s="396"/>
      <c r="E13" s="396"/>
      <c r="F13" s="396"/>
      <c r="G13" s="396"/>
      <c r="H13" s="396"/>
      <c r="I13" s="166"/>
      <c r="J13" s="166"/>
      <c r="K13" s="166"/>
      <c r="L13" s="166"/>
      <c r="M13" s="166"/>
      <c r="U13" s="96"/>
      <c r="V13" s="96"/>
      <c r="W13" s="96"/>
      <c r="X13" s="96"/>
      <c r="Y13" s="96"/>
      <c r="Z13" s="96"/>
      <c r="AA13" s="96"/>
      <c r="AB13" s="96"/>
      <c r="AC13" s="96"/>
      <c r="AD13" s="96"/>
      <c r="AE13" s="96"/>
      <c r="AF13" s="96"/>
      <c r="AG13" s="96"/>
      <c r="AH13" s="96"/>
      <c r="AI13" s="96"/>
      <c r="AJ13" s="96"/>
      <c r="AK13" s="96"/>
      <c r="AL13" s="96"/>
      <c r="AM13" s="96"/>
    </row>
    <row r="14" spans="1:40" s="39" customFormat="1" ht="23.25" customHeight="1" x14ac:dyDescent="0.25">
      <c r="A14" s="396"/>
      <c r="B14" s="396"/>
      <c r="C14" s="396"/>
      <c r="D14" s="396"/>
      <c r="E14" s="396"/>
      <c r="F14" s="396"/>
      <c r="G14" s="396"/>
      <c r="H14" s="396"/>
      <c r="I14" s="166"/>
      <c r="J14" s="166"/>
      <c r="K14" s="166"/>
      <c r="L14" s="166"/>
      <c r="M14" s="166"/>
      <c r="U14" s="98"/>
      <c r="V14" s="98"/>
      <c r="W14" s="98"/>
      <c r="X14" s="98"/>
      <c r="Y14" s="98"/>
      <c r="Z14" s="98"/>
      <c r="AA14" s="98"/>
      <c r="AB14" s="98"/>
      <c r="AC14" s="98"/>
      <c r="AD14" s="98"/>
      <c r="AE14" s="98"/>
      <c r="AF14" s="98"/>
      <c r="AG14" s="98"/>
      <c r="AH14" s="98"/>
      <c r="AI14" s="98"/>
      <c r="AJ14" s="98"/>
      <c r="AK14" s="98"/>
      <c r="AL14" s="239"/>
      <c r="AM14" s="98"/>
      <c r="AN14" s="99"/>
    </row>
    <row r="15" spans="1:40" ht="13.5" customHeight="1" x14ac:dyDescent="0.2">
      <c r="A15" s="28"/>
      <c r="B15" s="28"/>
      <c r="C15" s="28"/>
      <c r="D15" s="28"/>
      <c r="E15" s="28"/>
      <c r="F15" s="28"/>
      <c r="G15" s="28"/>
      <c r="H15" s="28"/>
      <c r="I15" s="28"/>
      <c r="J15" s="28"/>
      <c r="K15" s="28"/>
      <c r="L15" s="28"/>
      <c r="M15" s="28"/>
      <c r="N15" s="28"/>
      <c r="O15" s="28"/>
      <c r="P15" s="28"/>
      <c r="Q15" s="28"/>
      <c r="R15" s="28"/>
      <c r="S15" s="28"/>
      <c r="T15" s="13"/>
    </row>
    <row r="16" spans="1:40" ht="24.75" customHeight="1" x14ac:dyDescent="0.2">
      <c r="A16" s="397" t="s">
        <v>26</v>
      </c>
      <c r="B16" s="397"/>
      <c r="C16" s="397"/>
      <c r="D16" s="397"/>
      <c r="E16" s="397"/>
      <c r="F16" s="397"/>
      <c r="G16" s="397"/>
      <c r="H16" s="426">
        <v>19</v>
      </c>
      <c r="I16" s="426"/>
      <c r="J16" s="426"/>
      <c r="K16" s="426"/>
      <c r="L16" s="426"/>
      <c r="M16" s="426"/>
      <c r="N16" s="34"/>
      <c r="O16" s="34"/>
      <c r="P16" s="34"/>
      <c r="Q16" s="34"/>
      <c r="R16" s="34"/>
      <c r="S16" s="34"/>
      <c r="T16" s="13"/>
    </row>
  </sheetData>
  <mergeCells count="17">
    <mergeCell ref="A1:S1"/>
    <mergeCell ref="A3:A4"/>
    <mergeCell ref="B3:B4"/>
    <mergeCell ref="K3:R3"/>
    <mergeCell ref="S3:S4"/>
    <mergeCell ref="A16:G16"/>
    <mergeCell ref="A2:S2"/>
    <mergeCell ref="A14:H14"/>
    <mergeCell ref="H16:M16"/>
    <mergeCell ref="A13:H13"/>
    <mergeCell ref="J3:J4"/>
    <mergeCell ref="C3:I3"/>
    <mergeCell ref="T3:T4"/>
    <mergeCell ref="U3:AA3"/>
    <mergeCell ref="AB3:AB4"/>
    <mergeCell ref="AC3:AK3"/>
    <mergeCell ref="AL3:AL4"/>
  </mergeCells>
  <printOptions horizontalCentered="1" verticalCentered="1"/>
  <pageMargins left="0.74803149606299213" right="0.74803149606299213" top="0.59055118110236227" bottom="0.19685039370078741" header="0.51181102362204722" footer="0.51181102362204722"/>
  <pageSetup paperSize="9" scale="9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21"/>
  <sheetViews>
    <sheetView rightToLeft="1" view="pageBreakPreview" zoomScaleSheetLayoutView="100" workbookViewId="0">
      <selection activeCell="B8" sqref="B8"/>
    </sheetView>
  </sheetViews>
  <sheetFormatPr defaultRowHeight="12.75" x14ac:dyDescent="0.2"/>
  <cols>
    <col min="1" max="1" width="22.85546875" customWidth="1"/>
    <col min="2" max="2" width="15" customWidth="1"/>
    <col min="3" max="3" width="12.85546875" customWidth="1"/>
    <col min="4" max="4" width="1.42578125" customWidth="1"/>
    <col min="5" max="5" width="16.7109375" customWidth="1"/>
    <col min="6" max="7" width="17.28515625" customWidth="1"/>
    <col min="8" max="8" width="10.85546875" customWidth="1"/>
    <col min="9" max="9" width="9.5703125" customWidth="1"/>
    <col min="10" max="10" width="10.5703125" bestFit="1" customWidth="1"/>
    <col min="15" max="15" width="11" customWidth="1"/>
    <col min="16" max="16" width="16.28515625" customWidth="1"/>
  </cols>
  <sheetData>
    <row r="1" spans="1:17" s="39" customFormat="1" ht="41.25" customHeight="1" thickBot="1" x14ac:dyDescent="0.25">
      <c r="A1" s="414" t="s">
        <v>196</v>
      </c>
      <c r="B1" s="415"/>
      <c r="C1" s="415"/>
      <c r="D1" s="415"/>
      <c r="E1" s="415"/>
      <c r="F1" s="415"/>
      <c r="O1" s="430" t="s">
        <v>128</v>
      </c>
      <c r="P1" s="430"/>
      <c r="Q1" s="430"/>
    </row>
    <row r="2" spans="1:17" s="39" customFormat="1" ht="24" customHeight="1" thickTop="1" thickBot="1" x14ac:dyDescent="0.25">
      <c r="A2" s="431" t="s">
        <v>138</v>
      </c>
      <c r="B2" s="422"/>
      <c r="C2" s="422"/>
      <c r="D2" s="422"/>
      <c r="E2" s="422"/>
      <c r="F2" s="422"/>
      <c r="N2" s="432" t="s">
        <v>3</v>
      </c>
    </row>
    <row r="3" spans="1:17" ht="27.75" customHeight="1" thickTop="1" x14ac:dyDescent="0.2">
      <c r="A3" s="399" t="s">
        <v>3</v>
      </c>
      <c r="B3" s="401" t="s">
        <v>159</v>
      </c>
      <c r="C3" s="401"/>
      <c r="D3" s="173"/>
      <c r="E3" s="401" t="s">
        <v>158</v>
      </c>
      <c r="F3" s="401"/>
      <c r="N3" s="433"/>
      <c r="O3" s="104" t="s">
        <v>20</v>
      </c>
      <c r="P3" s="103" t="s">
        <v>24</v>
      </c>
    </row>
    <row r="4" spans="1:17" ht="26.25" customHeight="1" x14ac:dyDescent="0.2">
      <c r="A4" s="423"/>
      <c r="B4" s="164" t="s">
        <v>14</v>
      </c>
      <c r="C4" s="167" t="s">
        <v>231</v>
      </c>
      <c r="D4" s="227"/>
      <c r="E4" s="164" t="s">
        <v>14</v>
      </c>
      <c r="F4" s="167" t="s">
        <v>231</v>
      </c>
      <c r="N4" s="68" t="s">
        <v>16</v>
      </c>
      <c r="O4" s="36">
        <f>B5/1000</f>
        <v>58.250099999999996</v>
      </c>
      <c r="P4" s="36">
        <f>E5/1000</f>
        <v>22.727400000000003</v>
      </c>
    </row>
    <row r="5" spans="1:17" ht="30.75" customHeight="1" x14ac:dyDescent="0.2">
      <c r="A5" s="68" t="s">
        <v>16</v>
      </c>
      <c r="B5" s="36">
        <f>ROUND(H5,1)</f>
        <v>58250.1</v>
      </c>
      <c r="C5" s="218">
        <f>B5/$B$11*100</f>
        <v>48.816587386988743</v>
      </c>
      <c r="D5" s="200"/>
      <c r="E5" s="36">
        <f>ROUND(I5,1)</f>
        <v>22727.4</v>
      </c>
      <c r="F5" s="36">
        <f>E5/$E$11*100</f>
        <v>57.245551816551476</v>
      </c>
      <c r="G5" t="s">
        <v>209</v>
      </c>
      <c r="H5" s="385">
        <v>58250.050499999998</v>
      </c>
      <c r="I5" s="385">
        <v>22727.40425</v>
      </c>
      <c r="N5" s="69" t="s">
        <v>28</v>
      </c>
      <c r="O5" s="36">
        <f t="shared" ref="O5:O10" si="0">B6/1000</f>
        <v>11.366</v>
      </c>
      <c r="P5" s="36">
        <f t="shared" ref="P5:P10" si="1">E6/1000</f>
        <v>3.2473000000000001</v>
      </c>
    </row>
    <row r="6" spans="1:17" ht="27" customHeight="1" x14ac:dyDescent="0.2">
      <c r="A6" s="69" t="s">
        <v>28</v>
      </c>
      <c r="B6" s="37">
        <f>ROUND(H6,1)</f>
        <v>11366</v>
      </c>
      <c r="C6" s="193">
        <f>B6/$B$11*100</f>
        <v>9.5252940722936792</v>
      </c>
      <c r="D6" s="33"/>
      <c r="E6" s="37">
        <f>ROUND(I6,1)</f>
        <v>3247.3</v>
      </c>
      <c r="F6" s="37">
        <f t="shared" ref="F6:F11" si="2">E6/$E$11*100</f>
        <v>8.1792673343139839</v>
      </c>
      <c r="G6" t="s">
        <v>210</v>
      </c>
      <c r="H6" s="385">
        <v>11366</v>
      </c>
      <c r="I6" s="385">
        <v>3247.25</v>
      </c>
      <c r="N6" s="69" t="s">
        <v>15</v>
      </c>
      <c r="O6" s="36">
        <f t="shared" si="0"/>
        <v>2.7798000000000003</v>
      </c>
      <c r="P6" s="36">
        <f t="shared" si="1"/>
        <v>1.2202999999999999</v>
      </c>
    </row>
    <row r="7" spans="1:17" ht="29.25" customHeight="1" x14ac:dyDescent="0.2">
      <c r="A7" s="69" t="s">
        <v>15</v>
      </c>
      <c r="B7" s="37">
        <f>ROUND(H8,1)</f>
        <v>2779.8</v>
      </c>
      <c r="C7" s="193">
        <f>B7/$B$11*100</f>
        <v>2.3296157365970411</v>
      </c>
      <c r="D7" s="33"/>
      <c r="E7" s="37">
        <f>ROUND(I8,1)</f>
        <v>1220.3</v>
      </c>
      <c r="F7" s="37">
        <f>E7/$E$11*100</f>
        <v>3.0736796501904204</v>
      </c>
      <c r="G7" s="48" t="s">
        <v>211</v>
      </c>
      <c r="H7" s="195">
        <v>2341.3000000000002</v>
      </c>
      <c r="I7" s="195">
        <v>1374.175</v>
      </c>
      <c r="J7" s="33"/>
      <c r="K7" s="37"/>
      <c r="L7" s="427"/>
      <c r="M7" s="427"/>
      <c r="N7" s="101" t="s">
        <v>5</v>
      </c>
      <c r="O7" s="36">
        <f t="shared" si="0"/>
        <v>2.3413000000000004</v>
      </c>
      <c r="P7" s="36">
        <f t="shared" si="1"/>
        <v>1.3742000000000001</v>
      </c>
    </row>
    <row r="8" spans="1:17" ht="27.75" customHeight="1" x14ac:dyDescent="0.2">
      <c r="A8" s="101" t="s">
        <v>5</v>
      </c>
      <c r="B8" s="37">
        <f>ROUND(H7,1)</f>
        <v>2341.3000000000002</v>
      </c>
      <c r="C8" s="193">
        <f t="shared" ref="C8:C11" si="3">B8/$B$11*100</f>
        <v>1.9621301259423889</v>
      </c>
      <c r="D8" s="33"/>
      <c r="E8" s="37">
        <f>ROUND(I7,1)</f>
        <v>1374.2</v>
      </c>
      <c r="F8" s="37">
        <f t="shared" si="2"/>
        <v>3.4613214580772564</v>
      </c>
      <c r="G8" s="48" t="s">
        <v>212</v>
      </c>
      <c r="H8" s="195">
        <v>2779.75</v>
      </c>
      <c r="I8" s="195">
        <v>1220.25</v>
      </c>
      <c r="J8" s="33"/>
      <c r="K8" s="37"/>
      <c r="L8" s="427"/>
      <c r="M8" s="427"/>
      <c r="N8" s="70" t="s">
        <v>17</v>
      </c>
      <c r="O8" s="36">
        <f t="shared" si="0"/>
        <v>44.551199999999994</v>
      </c>
      <c r="P8" s="36">
        <f t="shared" si="1"/>
        <v>11.106399999999999</v>
      </c>
    </row>
    <row r="9" spans="1:17" ht="27.75" customHeight="1" thickBot="1" x14ac:dyDescent="0.25">
      <c r="A9" s="70" t="s">
        <v>221</v>
      </c>
      <c r="B9" s="242">
        <f t="shared" ref="B9:B10" si="4">ROUND(H9,1)</f>
        <v>44551.199999999997</v>
      </c>
      <c r="C9" s="197">
        <f t="shared" si="3"/>
        <v>37.33620282188722</v>
      </c>
      <c r="D9" s="201"/>
      <c r="E9" s="242">
        <f>ROUND(I9,1)</f>
        <v>11106.4</v>
      </c>
      <c r="F9" s="38">
        <f t="shared" si="2"/>
        <v>27.974691196324581</v>
      </c>
      <c r="G9" t="s">
        <v>213</v>
      </c>
      <c r="H9" s="385">
        <v>44551.174999999996</v>
      </c>
      <c r="I9" s="385">
        <v>11106.375</v>
      </c>
      <c r="N9" s="71" t="s">
        <v>9</v>
      </c>
      <c r="O9" s="36">
        <f t="shared" si="0"/>
        <v>3.5999999999999997E-2</v>
      </c>
      <c r="P9" s="36">
        <f t="shared" si="1"/>
        <v>2.5999999999999999E-2</v>
      </c>
    </row>
    <row r="10" spans="1:17" ht="27.75" customHeight="1" thickTop="1" thickBot="1" x14ac:dyDescent="0.25">
      <c r="A10" s="213" t="s">
        <v>9</v>
      </c>
      <c r="B10" s="210">
        <f t="shared" si="4"/>
        <v>36</v>
      </c>
      <c r="C10" s="221">
        <f t="shared" si="3"/>
        <v>3.0169856290917868E-2</v>
      </c>
      <c r="D10" s="222"/>
      <c r="E10" s="210">
        <f>ROUND(I10,1)</f>
        <v>26</v>
      </c>
      <c r="F10" s="210">
        <f t="shared" si="2"/>
        <v>6.5488544542285448E-2</v>
      </c>
      <c r="G10" t="s">
        <v>214</v>
      </c>
      <c r="H10" s="385">
        <v>36</v>
      </c>
      <c r="I10" s="385">
        <v>26</v>
      </c>
      <c r="N10" s="72" t="s">
        <v>21</v>
      </c>
      <c r="O10" s="36">
        <f t="shared" si="0"/>
        <v>119.32440000000001</v>
      </c>
      <c r="P10" s="36">
        <f t="shared" si="1"/>
        <v>39.701599999999999</v>
      </c>
    </row>
    <row r="11" spans="1:17" ht="29.25" customHeight="1" thickTop="1" thickBot="1" x14ac:dyDescent="0.25">
      <c r="A11" s="211" t="s">
        <v>21</v>
      </c>
      <c r="B11" s="212">
        <f>SUM(B5:B10)</f>
        <v>119324.40000000001</v>
      </c>
      <c r="C11" s="219">
        <f t="shared" si="3"/>
        <v>100</v>
      </c>
      <c r="D11" s="220"/>
      <c r="E11" s="212">
        <f>SUM(E5:E10)</f>
        <v>39701.599999999999</v>
      </c>
      <c r="F11" s="212">
        <f t="shared" si="2"/>
        <v>100</v>
      </c>
      <c r="G11" t="s">
        <v>0</v>
      </c>
      <c r="H11">
        <v>119324.27549999999</v>
      </c>
      <c r="I11">
        <v>39701.454249999995</v>
      </c>
    </row>
    <row r="12" spans="1:17" ht="42" customHeight="1" thickTop="1" x14ac:dyDescent="0.2">
      <c r="A12" s="428" t="s">
        <v>165</v>
      </c>
      <c r="B12" s="428"/>
      <c r="C12" s="428"/>
      <c r="D12" s="428"/>
      <c r="E12" s="428"/>
      <c r="F12" s="428"/>
    </row>
    <row r="13" spans="1:17" s="39" customFormat="1" ht="38.25" customHeight="1" x14ac:dyDescent="0.2">
      <c r="A13" s="396" t="s">
        <v>27</v>
      </c>
      <c r="B13" s="396"/>
      <c r="C13" s="396"/>
      <c r="D13" s="396"/>
      <c r="E13" s="396"/>
      <c r="F13" s="396"/>
    </row>
    <row r="14" spans="1:17" s="39" customFormat="1" ht="23.25" customHeight="1" x14ac:dyDescent="0.2">
      <c r="A14" s="341"/>
      <c r="B14" s="341"/>
      <c r="C14" s="341"/>
      <c r="D14" s="341"/>
      <c r="E14" s="341"/>
      <c r="F14" s="341"/>
    </row>
    <row r="15" spans="1:17" s="39" customFormat="1" ht="23.25" customHeight="1" x14ac:dyDescent="0.2">
      <c r="A15" s="341"/>
      <c r="B15" s="341"/>
      <c r="C15" s="341"/>
      <c r="D15" s="341"/>
      <c r="E15" s="341"/>
      <c r="F15" s="341"/>
    </row>
    <row r="16" spans="1:17" s="39" customFormat="1" ht="23.25" customHeight="1" x14ac:dyDescent="0.2">
      <c r="A16" s="341"/>
      <c r="B16" s="341"/>
      <c r="C16" s="341"/>
      <c r="D16" s="341"/>
      <c r="E16" s="341"/>
      <c r="F16" s="341"/>
    </row>
    <row r="17" spans="1:9" s="39" customFormat="1" ht="10.5" customHeight="1" x14ac:dyDescent="0.2">
      <c r="A17" s="341"/>
      <c r="B17" s="341"/>
      <c r="C17" s="341"/>
      <c r="D17" s="341"/>
      <c r="E17" s="341"/>
      <c r="F17" s="341"/>
    </row>
    <row r="18" spans="1:9" s="39" customFormat="1" ht="33.75" customHeight="1" x14ac:dyDescent="0.2">
      <c r="A18" s="341"/>
      <c r="B18" s="341"/>
      <c r="C18" s="341"/>
      <c r="D18" s="341"/>
      <c r="E18" s="341"/>
      <c r="F18" s="341"/>
    </row>
    <row r="19" spans="1:9" ht="13.5" customHeight="1" x14ac:dyDescent="0.2">
      <c r="A19" s="387"/>
      <c r="B19" s="388"/>
      <c r="C19" s="388"/>
      <c r="D19" s="388"/>
      <c r="E19" s="388"/>
      <c r="F19" s="388"/>
    </row>
    <row r="20" spans="1:9" ht="97.5" hidden="1" customHeight="1" x14ac:dyDescent="0.2">
      <c r="A20" s="394"/>
      <c r="B20" s="394"/>
      <c r="C20" s="394"/>
      <c r="D20" s="394"/>
      <c r="E20" s="394"/>
      <c r="F20" s="394"/>
      <c r="G20" s="16"/>
      <c r="H20" s="16"/>
      <c r="I20" s="16"/>
    </row>
    <row r="21" spans="1:9" ht="21.75" customHeight="1" x14ac:dyDescent="0.2">
      <c r="A21" s="397" t="s">
        <v>26</v>
      </c>
      <c r="B21" s="397"/>
      <c r="C21" s="429">
        <v>20</v>
      </c>
      <c r="D21" s="429"/>
      <c r="E21" s="429"/>
      <c r="F21" s="34"/>
      <c r="G21" s="10"/>
      <c r="H21" s="10"/>
      <c r="I21" s="10"/>
    </row>
  </sheetData>
  <mergeCells count="14">
    <mergeCell ref="O1:Q1"/>
    <mergeCell ref="A1:F1"/>
    <mergeCell ref="A3:A4"/>
    <mergeCell ref="E3:F3"/>
    <mergeCell ref="B3:C3"/>
    <mergeCell ref="A2:F2"/>
    <mergeCell ref="N2:N3"/>
    <mergeCell ref="A21:B21"/>
    <mergeCell ref="A20:F20"/>
    <mergeCell ref="A13:F13"/>
    <mergeCell ref="L7:M7"/>
    <mergeCell ref="L8:M8"/>
    <mergeCell ref="A12:F12"/>
    <mergeCell ref="C21:E21"/>
  </mergeCells>
  <phoneticPr fontId="12" type="noConversion"/>
  <printOptions horizontalCentered="1" verticalCentered="1"/>
  <pageMargins left="0.74803149606299213" right="0.74803149606299213" top="0.59055118110236227" bottom="0.19685039370078741"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C26"/>
  <sheetViews>
    <sheetView rightToLeft="1" view="pageBreakPreview" zoomScaleSheetLayoutView="100" workbookViewId="0">
      <selection activeCell="B1" sqref="B1:W1"/>
    </sheetView>
  </sheetViews>
  <sheetFormatPr defaultRowHeight="14.25" x14ac:dyDescent="0.2"/>
  <cols>
    <col min="1" max="1" width="9.140625" style="52"/>
    <col min="2" max="2" width="8.7109375" style="52" bestFit="1" customWidth="1"/>
    <col min="3" max="3" width="9.28515625" style="52" customWidth="1"/>
    <col min="4" max="6" width="8.42578125" style="52" customWidth="1"/>
    <col min="7" max="7" width="6.5703125" style="52" customWidth="1"/>
    <col min="8" max="8" width="0.85546875" style="52" customWidth="1"/>
    <col min="9" max="11" width="8.42578125" style="52" customWidth="1"/>
    <col min="12" max="12" width="5.85546875" style="52" customWidth="1"/>
    <col min="13" max="13" width="6.7109375" style="52" customWidth="1"/>
    <col min="14" max="14" width="1.28515625" style="52" customWidth="1"/>
    <col min="15" max="17" width="6.140625" style="52" customWidth="1"/>
    <col min="18" max="18" width="1.42578125" style="52" customWidth="1"/>
    <col min="19" max="22" width="6.140625" style="52" customWidth="1"/>
    <col min="23" max="23" width="9.85546875" style="52" customWidth="1"/>
    <col min="24" max="24" width="9.140625" style="52"/>
    <col min="25" max="26" width="11.140625" style="52" customWidth="1"/>
    <col min="27" max="27" width="9.7109375" style="52" bestFit="1" customWidth="1"/>
    <col min="28" max="28" width="9.28515625" style="52" bestFit="1" customWidth="1"/>
    <col min="29" max="29" width="10" style="52" customWidth="1"/>
    <col min="30" max="16384" width="9.140625" style="52"/>
  </cols>
  <sheetData>
    <row r="1" spans="1:29" ht="19.5" customHeight="1" x14ac:dyDescent="0.2">
      <c r="B1" s="435" t="s">
        <v>170</v>
      </c>
      <c r="C1" s="436"/>
      <c r="D1" s="436"/>
      <c r="E1" s="436"/>
      <c r="F1" s="436"/>
      <c r="G1" s="436"/>
      <c r="H1" s="436"/>
      <c r="I1" s="436"/>
      <c r="J1" s="436"/>
      <c r="K1" s="436"/>
      <c r="L1" s="436"/>
      <c r="M1" s="436"/>
      <c r="N1" s="436"/>
      <c r="O1" s="436"/>
      <c r="P1" s="436"/>
      <c r="Q1" s="436"/>
      <c r="R1" s="436"/>
      <c r="S1" s="436"/>
      <c r="T1" s="436"/>
      <c r="U1" s="436"/>
      <c r="V1" s="436"/>
      <c r="W1" s="436"/>
    </row>
    <row r="2" spans="1:29" ht="16.5" thickBot="1" x14ac:dyDescent="0.25">
      <c r="B2" s="437" t="s">
        <v>139</v>
      </c>
      <c r="C2" s="437"/>
      <c r="D2" s="437"/>
      <c r="E2" s="437"/>
      <c r="F2" s="437"/>
      <c r="G2" s="437"/>
      <c r="H2" s="437"/>
      <c r="I2" s="437"/>
      <c r="J2" s="437"/>
      <c r="K2" s="437"/>
      <c r="L2" s="437"/>
      <c r="M2" s="437"/>
      <c r="N2" s="437"/>
      <c r="O2" s="437"/>
      <c r="P2" s="437"/>
      <c r="Q2" s="437"/>
      <c r="R2" s="437"/>
      <c r="S2" s="437"/>
      <c r="T2" s="437"/>
      <c r="U2" s="437"/>
      <c r="V2" s="437"/>
      <c r="W2" s="53"/>
    </row>
    <row r="3" spans="1:29" ht="24" customHeight="1" thickTop="1" x14ac:dyDescent="0.2">
      <c r="B3" s="438" t="s">
        <v>34</v>
      </c>
      <c r="C3" s="438" t="s">
        <v>98</v>
      </c>
      <c r="D3" s="441" t="s">
        <v>35</v>
      </c>
      <c r="E3" s="441"/>
      <c r="F3" s="441"/>
      <c r="G3" s="441"/>
      <c r="H3" s="172"/>
      <c r="I3" s="441" t="s">
        <v>87</v>
      </c>
      <c r="J3" s="441"/>
      <c r="K3" s="441"/>
      <c r="L3" s="441"/>
      <c r="M3" s="441"/>
      <c r="N3" s="105"/>
      <c r="O3" s="441" t="s">
        <v>35</v>
      </c>
      <c r="P3" s="441"/>
      <c r="Q3" s="441"/>
      <c r="R3" s="172"/>
      <c r="S3" s="441" t="s">
        <v>87</v>
      </c>
      <c r="T3" s="441"/>
      <c r="U3" s="441"/>
      <c r="V3" s="441"/>
      <c r="W3" s="442" t="s">
        <v>101</v>
      </c>
      <c r="X3" s="65" t="s">
        <v>86</v>
      </c>
      <c r="Y3" s="65" t="s">
        <v>155</v>
      </c>
      <c r="Z3" s="62"/>
    </row>
    <row r="4" spans="1:29" ht="18" customHeight="1" x14ac:dyDescent="0.2">
      <c r="B4" s="439"/>
      <c r="C4" s="439"/>
      <c r="D4" s="451" t="s">
        <v>3</v>
      </c>
      <c r="E4" s="451"/>
      <c r="F4" s="451"/>
      <c r="G4" s="451"/>
      <c r="H4" s="445"/>
      <c r="I4" s="451" t="s">
        <v>3</v>
      </c>
      <c r="J4" s="451"/>
      <c r="K4" s="451"/>
      <c r="L4" s="451"/>
      <c r="M4" s="451"/>
      <c r="N4" s="445"/>
      <c r="O4" s="448" t="s">
        <v>37</v>
      </c>
      <c r="P4" s="448"/>
      <c r="Q4" s="448"/>
      <c r="R4" s="445"/>
      <c r="S4" s="451" t="s">
        <v>37</v>
      </c>
      <c r="T4" s="451"/>
      <c r="U4" s="451"/>
      <c r="V4" s="451" t="s">
        <v>0</v>
      </c>
      <c r="W4" s="443"/>
      <c r="X4" s="64"/>
      <c r="Y4" s="64"/>
      <c r="Z4" s="361"/>
      <c r="AA4" s="361"/>
      <c r="AB4" s="362"/>
      <c r="AC4" s="434" t="s">
        <v>34</v>
      </c>
    </row>
    <row r="5" spans="1:29" ht="24" customHeight="1" x14ac:dyDescent="0.2">
      <c r="B5" s="440"/>
      <c r="C5" s="440"/>
      <c r="D5" s="162" t="s">
        <v>215</v>
      </c>
      <c r="E5" s="162" t="s">
        <v>216</v>
      </c>
      <c r="F5" s="162" t="s">
        <v>39</v>
      </c>
      <c r="G5" s="162" t="s">
        <v>40</v>
      </c>
      <c r="H5" s="446"/>
      <c r="I5" s="162" t="s">
        <v>215</v>
      </c>
      <c r="J5" s="162" t="s">
        <v>216</v>
      </c>
      <c r="K5" s="138" t="s">
        <v>39</v>
      </c>
      <c r="L5" s="138" t="s">
        <v>40</v>
      </c>
      <c r="M5" s="138" t="s">
        <v>0</v>
      </c>
      <c r="N5" s="446"/>
      <c r="O5" s="162" t="s">
        <v>46</v>
      </c>
      <c r="P5" s="162" t="s">
        <v>47</v>
      </c>
      <c r="Q5" s="162" t="s">
        <v>48</v>
      </c>
      <c r="R5" s="446"/>
      <c r="S5" s="138" t="s">
        <v>46</v>
      </c>
      <c r="T5" s="138" t="s">
        <v>47</v>
      </c>
      <c r="U5" s="138" t="s">
        <v>48</v>
      </c>
      <c r="V5" s="138" t="s">
        <v>0</v>
      </c>
      <c r="W5" s="444"/>
      <c r="X5" s="54" t="s">
        <v>46</v>
      </c>
      <c r="Y5" s="54" t="s">
        <v>156</v>
      </c>
      <c r="Z5" s="363" t="s">
        <v>0</v>
      </c>
      <c r="AA5" s="363" t="s">
        <v>163</v>
      </c>
      <c r="AB5" s="364" t="s">
        <v>110</v>
      </c>
      <c r="AC5" s="434"/>
    </row>
    <row r="6" spans="1:29" s="244" customFormat="1" ht="21.75" customHeight="1" x14ac:dyDescent="0.2">
      <c r="A6" s="343" t="s">
        <v>169</v>
      </c>
      <c r="B6" s="255" t="s">
        <v>49</v>
      </c>
      <c r="C6" s="256">
        <v>8</v>
      </c>
      <c r="D6" s="256">
        <v>3</v>
      </c>
      <c r="E6" s="256">
        <v>0</v>
      </c>
      <c r="F6" s="256">
        <v>5</v>
      </c>
      <c r="G6" s="256">
        <v>0</v>
      </c>
      <c r="H6" s="257"/>
      <c r="I6" s="258">
        <f t="shared" ref="I6:I21" si="0">D6/C6*100</f>
        <v>37.5</v>
      </c>
      <c r="J6" s="259">
        <f t="shared" ref="J6:J21" si="1">E6/C6*100</f>
        <v>0</v>
      </c>
      <c r="K6" s="259">
        <f>F6/C6*100</f>
        <v>62.5</v>
      </c>
      <c r="L6" s="259">
        <f>G6/C6*100</f>
        <v>0</v>
      </c>
      <c r="M6" s="258">
        <f t="shared" ref="M6:M21" si="2">SUM(I6:L6)</f>
        <v>100</v>
      </c>
      <c r="N6" s="257"/>
      <c r="O6" s="256">
        <v>1</v>
      </c>
      <c r="P6" s="256">
        <v>2</v>
      </c>
      <c r="Q6" s="256">
        <v>5</v>
      </c>
      <c r="R6" s="260"/>
      <c r="S6" s="259">
        <f>O6/C6*100</f>
        <v>12.5</v>
      </c>
      <c r="T6" s="259">
        <f>P6/C6*100</f>
        <v>25</v>
      </c>
      <c r="U6" s="259">
        <f>Q6/C6*100</f>
        <v>62.5</v>
      </c>
      <c r="V6" s="258">
        <f t="shared" ref="V6:V21" si="3">SUM(S6:U6)</f>
        <v>100</v>
      </c>
      <c r="W6" s="261">
        <f>AB6</f>
        <v>192.66666666666666</v>
      </c>
      <c r="X6" s="243">
        <f t="shared" ref="X6:X21" si="4">O6</f>
        <v>1</v>
      </c>
      <c r="Y6" s="243">
        <f t="shared" ref="Y6:Y21" si="5">P6</f>
        <v>2</v>
      </c>
      <c r="Z6" s="365">
        <f t="shared" ref="Z6:Z21" si="6">SUM(X6:Y6)</f>
        <v>3</v>
      </c>
      <c r="AA6" s="366">
        <v>578</v>
      </c>
      <c r="AB6" s="365">
        <f>AA6/Z6</f>
        <v>192.66666666666666</v>
      </c>
      <c r="AC6" s="366" t="s">
        <v>49</v>
      </c>
    </row>
    <row r="7" spans="1:29" s="244" customFormat="1" ht="21.75" customHeight="1" x14ac:dyDescent="0.2">
      <c r="A7" s="343" t="s">
        <v>169</v>
      </c>
      <c r="B7" s="262" t="s">
        <v>50</v>
      </c>
      <c r="C7" s="256">
        <v>5</v>
      </c>
      <c r="D7" s="261">
        <v>4</v>
      </c>
      <c r="E7" s="256">
        <v>0</v>
      </c>
      <c r="F7" s="256">
        <v>1</v>
      </c>
      <c r="G7" s="256">
        <v>0</v>
      </c>
      <c r="H7" s="256"/>
      <c r="I7" s="258">
        <f t="shared" si="0"/>
        <v>80</v>
      </c>
      <c r="J7" s="259">
        <f t="shared" si="1"/>
        <v>0</v>
      </c>
      <c r="K7" s="258">
        <f>F7/5*100</f>
        <v>20</v>
      </c>
      <c r="L7" s="259">
        <f t="shared" ref="L7" si="7">G7/4*100</f>
        <v>0</v>
      </c>
      <c r="M7" s="258">
        <f t="shared" si="2"/>
        <v>100</v>
      </c>
      <c r="N7" s="258"/>
      <c r="O7" s="256">
        <v>2</v>
      </c>
      <c r="P7" s="256">
        <v>3</v>
      </c>
      <c r="Q7" s="256">
        <v>0</v>
      </c>
      <c r="R7" s="256"/>
      <c r="S7" s="259">
        <f>O7/5*100</f>
        <v>40</v>
      </c>
      <c r="T7" s="259">
        <f>P7/5*100</f>
        <v>60</v>
      </c>
      <c r="U7" s="259">
        <f>Q7/5*100</f>
        <v>0</v>
      </c>
      <c r="V7" s="258">
        <f t="shared" si="3"/>
        <v>100</v>
      </c>
      <c r="W7" s="261">
        <f>AB7</f>
        <v>240</v>
      </c>
      <c r="X7" s="243">
        <f t="shared" si="4"/>
        <v>2</v>
      </c>
      <c r="Y7" s="243">
        <f t="shared" si="5"/>
        <v>3</v>
      </c>
      <c r="Z7" s="365">
        <f t="shared" si="6"/>
        <v>5</v>
      </c>
      <c r="AA7" s="366">
        <v>1200</v>
      </c>
      <c r="AB7" s="365">
        <f>AA7/Z7</f>
        <v>240</v>
      </c>
      <c r="AC7" s="366" t="s">
        <v>50</v>
      </c>
    </row>
    <row r="8" spans="1:29" s="244" customFormat="1" ht="21.75" customHeight="1" x14ac:dyDescent="0.2">
      <c r="A8" s="343" t="s">
        <v>169</v>
      </c>
      <c r="B8" s="262" t="s">
        <v>51</v>
      </c>
      <c r="C8" s="256">
        <v>11</v>
      </c>
      <c r="D8" s="261">
        <v>9</v>
      </c>
      <c r="E8" s="261">
        <v>2</v>
      </c>
      <c r="F8" s="256">
        <v>0</v>
      </c>
      <c r="G8" s="256">
        <v>0</v>
      </c>
      <c r="H8" s="263"/>
      <c r="I8" s="258">
        <f t="shared" si="0"/>
        <v>81.818181818181827</v>
      </c>
      <c r="J8" s="259">
        <f t="shared" si="1"/>
        <v>18.181818181818183</v>
      </c>
      <c r="K8" s="259">
        <f t="shared" ref="K8" si="8">F8/4*100</f>
        <v>0</v>
      </c>
      <c r="L8" s="259">
        <f t="shared" ref="L8" si="9">G8/4*100</f>
        <v>0</v>
      </c>
      <c r="M8" s="258">
        <f t="shared" si="2"/>
        <v>100.00000000000001</v>
      </c>
      <c r="N8" s="258"/>
      <c r="O8" s="256">
        <v>1</v>
      </c>
      <c r="P8" s="256">
        <v>1</v>
      </c>
      <c r="Q8" s="256">
        <v>9</v>
      </c>
      <c r="R8" s="256"/>
      <c r="S8" s="259">
        <f t="shared" ref="S8:S21" si="10">O8/C8*100</f>
        <v>9.0909090909090917</v>
      </c>
      <c r="T8" s="259">
        <f>P8/C8*100</f>
        <v>9.0909090909090917</v>
      </c>
      <c r="U8" s="259">
        <f t="shared" ref="U8:U21" si="11">Q8/C8*100</f>
        <v>81.818181818181827</v>
      </c>
      <c r="V8" s="259">
        <f t="shared" si="3"/>
        <v>100.00000000000001</v>
      </c>
      <c r="W8" s="261">
        <f>AB8</f>
        <v>190</v>
      </c>
      <c r="X8" s="243">
        <f t="shared" si="4"/>
        <v>1</v>
      </c>
      <c r="Y8" s="243">
        <f t="shared" si="5"/>
        <v>1</v>
      </c>
      <c r="Z8" s="365">
        <f t="shared" si="6"/>
        <v>2</v>
      </c>
      <c r="AA8" s="365">
        <v>380</v>
      </c>
      <c r="AB8" s="365">
        <f>AA8/Z8</f>
        <v>190</v>
      </c>
      <c r="AC8" s="366" t="s">
        <v>51</v>
      </c>
    </row>
    <row r="9" spans="1:29" s="248" customFormat="1" ht="21.75" customHeight="1" x14ac:dyDescent="0.2">
      <c r="A9" s="248" t="s">
        <v>169</v>
      </c>
      <c r="B9" s="262" t="s">
        <v>52</v>
      </c>
      <c r="C9" s="264">
        <v>10</v>
      </c>
      <c r="D9" s="264">
        <v>6</v>
      </c>
      <c r="E9" s="264">
        <v>2</v>
      </c>
      <c r="F9" s="264">
        <v>2</v>
      </c>
      <c r="G9" s="264">
        <v>0</v>
      </c>
      <c r="H9" s="265"/>
      <c r="I9" s="258">
        <f t="shared" si="0"/>
        <v>60</v>
      </c>
      <c r="J9" s="259">
        <f t="shared" si="1"/>
        <v>20</v>
      </c>
      <c r="K9" s="258">
        <f>F9/C9*100</f>
        <v>20</v>
      </c>
      <c r="L9" s="259">
        <f>G9/C9*100</f>
        <v>0</v>
      </c>
      <c r="M9" s="258">
        <f t="shared" si="2"/>
        <v>100</v>
      </c>
      <c r="N9" s="266"/>
      <c r="O9" s="264">
        <v>1</v>
      </c>
      <c r="P9" s="264">
        <v>3</v>
      </c>
      <c r="Q9" s="264">
        <v>6</v>
      </c>
      <c r="R9" s="264"/>
      <c r="S9" s="259">
        <f t="shared" si="10"/>
        <v>10</v>
      </c>
      <c r="T9" s="259">
        <f>P9/C9*100</f>
        <v>30</v>
      </c>
      <c r="U9" s="259">
        <f t="shared" si="11"/>
        <v>60</v>
      </c>
      <c r="V9" s="259">
        <f t="shared" si="3"/>
        <v>100</v>
      </c>
      <c r="W9" s="251">
        <f>AB9</f>
        <v>226.75</v>
      </c>
      <c r="X9" s="247">
        <f t="shared" si="4"/>
        <v>1</v>
      </c>
      <c r="Y9" s="247">
        <f t="shared" si="5"/>
        <v>3</v>
      </c>
      <c r="Z9" s="367">
        <f t="shared" si="6"/>
        <v>4</v>
      </c>
      <c r="AA9" s="367">
        <v>907</v>
      </c>
      <c r="AB9" s="367">
        <f t="shared" ref="AB9:AB21" si="12">AA9/Z9</f>
        <v>226.75</v>
      </c>
      <c r="AC9" s="368" t="s">
        <v>52</v>
      </c>
    </row>
    <row r="10" spans="1:29" s="244" customFormat="1" ht="21.75" customHeight="1" x14ac:dyDescent="0.2">
      <c r="A10" s="343" t="s">
        <v>169</v>
      </c>
      <c r="B10" s="262" t="s">
        <v>53</v>
      </c>
      <c r="C10" s="256">
        <v>5</v>
      </c>
      <c r="D10" s="261">
        <v>1</v>
      </c>
      <c r="E10" s="261">
        <v>2</v>
      </c>
      <c r="F10" s="256">
        <v>1</v>
      </c>
      <c r="G10" s="256">
        <v>1</v>
      </c>
      <c r="H10" s="256"/>
      <c r="I10" s="258">
        <f t="shared" si="0"/>
        <v>20</v>
      </c>
      <c r="J10" s="259">
        <f t="shared" si="1"/>
        <v>40</v>
      </c>
      <c r="K10" s="259">
        <f>F10/C10*100</f>
        <v>20</v>
      </c>
      <c r="L10" s="259">
        <f>G10/C10*100</f>
        <v>20</v>
      </c>
      <c r="M10" s="258">
        <f t="shared" si="2"/>
        <v>100</v>
      </c>
      <c r="N10" s="258"/>
      <c r="O10" s="256">
        <v>1</v>
      </c>
      <c r="P10" s="256">
        <v>2</v>
      </c>
      <c r="Q10" s="256">
        <v>2</v>
      </c>
      <c r="R10" s="256">
        <v>1</v>
      </c>
      <c r="S10" s="259">
        <f t="shared" si="10"/>
        <v>20</v>
      </c>
      <c r="T10" s="259">
        <f>P10/C10*100</f>
        <v>40</v>
      </c>
      <c r="U10" s="259">
        <f t="shared" si="11"/>
        <v>40</v>
      </c>
      <c r="V10" s="259">
        <f t="shared" si="3"/>
        <v>100</v>
      </c>
      <c r="W10" s="251">
        <f t="shared" ref="W10:W20" si="13">AB10</f>
        <v>236.66666666666666</v>
      </c>
      <c r="X10" s="243">
        <f t="shared" si="4"/>
        <v>1</v>
      </c>
      <c r="Y10" s="243">
        <f t="shared" si="5"/>
        <v>2</v>
      </c>
      <c r="Z10" s="365">
        <f t="shared" si="6"/>
        <v>3</v>
      </c>
      <c r="AA10" s="366">
        <v>710</v>
      </c>
      <c r="AB10" s="365">
        <f t="shared" si="12"/>
        <v>236.66666666666666</v>
      </c>
      <c r="AC10" s="366" t="s">
        <v>53</v>
      </c>
    </row>
    <row r="11" spans="1:29" s="244" customFormat="1" ht="21.75" customHeight="1" x14ac:dyDescent="0.2">
      <c r="A11" s="343" t="s">
        <v>169</v>
      </c>
      <c r="B11" s="262" t="s">
        <v>54</v>
      </c>
      <c r="C11" s="256">
        <v>10</v>
      </c>
      <c r="D11" s="261">
        <v>9</v>
      </c>
      <c r="E11" s="261">
        <v>1</v>
      </c>
      <c r="F11" s="256">
        <v>0</v>
      </c>
      <c r="G11" s="256">
        <v>0</v>
      </c>
      <c r="H11" s="263"/>
      <c r="I11" s="258">
        <f t="shared" si="0"/>
        <v>90</v>
      </c>
      <c r="J11" s="259">
        <f t="shared" si="1"/>
        <v>10</v>
      </c>
      <c r="K11" s="259">
        <f t="shared" ref="K11:K12" si="14">F11/4*100</f>
        <v>0</v>
      </c>
      <c r="L11" s="259">
        <f t="shared" ref="L11:L14" si="15">G11/4*100</f>
        <v>0</v>
      </c>
      <c r="M11" s="258">
        <f t="shared" si="2"/>
        <v>100</v>
      </c>
      <c r="N11" s="258"/>
      <c r="O11" s="256">
        <v>0</v>
      </c>
      <c r="P11" s="256">
        <v>5</v>
      </c>
      <c r="Q11" s="256">
        <v>5</v>
      </c>
      <c r="R11" s="256">
        <v>0</v>
      </c>
      <c r="S11" s="259">
        <f t="shared" si="10"/>
        <v>0</v>
      </c>
      <c r="T11" s="259">
        <f>P11/C11*100</f>
        <v>50</v>
      </c>
      <c r="U11" s="259">
        <f t="shared" si="11"/>
        <v>50</v>
      </c>
      <c r="V11" s="259">
        <f t="shared" si="3"/>
        <v>100</v>
      </c>
      <c r="W11" s="251">
        <f t="shared" si="13"/>
        <v>218.4</v>
      </c>
      <c r="X11" s="243">
        <f t="shared" si="4"/>
        <v>0</v>
      </c>
      <c r="Y11" s="243">
        <f t="shared" si="5"/>
        <v>5</v>
      </c>
      <c r="Z11" s="365">
        <f t="shared" si="6"/>
        <v>5</v>
      </c>
      <c r="AA11" s="366">
        <v>1092</v>
      </c>
      <c r="AB11" s="365">
        <f t="shared" si="12"/>
        <v>218.4</v>
      </c>
      <c r="AC11" s="366" t="s">
        <v>54</v>
      </c>
    </row>
    <row r="12" spans="1:29" s="244" customFormat="1" ht="21.75" customHeight="1" x14ac:dyDescent="0.2">
      <c r="A12" s="343" t="s">
        <v>169</v>
      </c>
      <c r="B12" s="262" t="s">
        <v>55</v>
      </c>
      <c r="C12" s="256">
        <v>3</v>
      </c>
      <c r="D12" s="261">
        <v>2</v>
      </c>
      <c r="E12" s="261">
        <v>1</v>
      </c>
      <c r="F12" s="256">
        <v>0</v>
      </c>
      <c r="G12" s="256">
        <v>0</v>
      </c>
      <c r="H12" s="263"/>
      <c r="I12" s="258">
        <f t="shared" si="0"/>
        <v>66.666666666666657</v>
      </c>
      <c r="J12" s="259">
        <f t="shared" si="1"/>
        <v>33.333333333333329</v>
      </c>
      <c r="K12" s="259">
        <f t="shared" si="14"/>
        <v>0</v>
      </c>
      <c r="L12" s="259">
        <f t="shared" si="15"/>
        <v>0</v>
      </c>
      <c r="M12" s="258">
        <f t="shared" si="2"/>
        <v>99.999999999999986</v>
      </c>
      <c r="N12" s="267"/>
      <c r="O12" s="256">
        <v>1</v>
      </c>
      <c r="P12" s="256">
        <v>0</v>
      </c>
      <c r="Q12" s="256">
        <v>2</v>
      </c>
      <c r="R12" s="256">
        <v>0</v>
      </c>
      <c r="S12" s="259">
        <f t="shared" si="10"/>
        <v>33.333333333333329</v>
      </c>
      <c r="T12" s="259">
        <f t="shared" ref="T12" si="16">P12/3*100</f>
        <v>0</v>
      </c>
      <c r="U12" s="259">
        <f t="shared" si="11"/>
        <v>66.666666666666657</v>
      </c>
      <c r="V12" s="259">
        <f t="shared" si="3"/>
        <v>99.999999999999986</v>
      </c>
      <c r="W12" s="251">
        <f>AB12</f>
        <v>360</v>
      </c>
      <c r="X12" s="243">
        <f t="shared" si="4"/>
        <v>1</v>
      </c>
      <c r="Y12" s="243">
        <f t="shared" si="5"/>
        <v>0</v>
      </c>
      <c r="Z12" s="365">
        <f t="shared" si="6"/>
        <v>1</v>
      </c>
      <c r="AA12" s="366">
        <v>360</v>
      </c>
      <c r="AB12" s="365">
        <f t="shared" si="12"/>
        <v>360</v>
      </c>
      <c r="AC12" s="366" t="s">
        <v>55</v>
      </c>
    </row>
    <row r="13" spans="1:29" s="244" customFormat="1" ht="21.75" customHeight="1" x14ac:dyDescent="0.2">
      <c r="A13" s="343" t="s">
        <v>169</v>
      </c>
      <c r="B13" s="262" t="s">
        <v>56</v>
      </c>
      <c r="C13" s="256">
        <v>4</v>
      </c>
      <c r="D13" s="261">
        <v>3</v>
      </c>
      <c r="E13" s="261">
        <v>1</v>
      </c>
      <c r="F13" s="256">
        <v>0</v>
      </c>
      <c r="G13" s="256">
        <v>0</v>
      </c>
      <c r="H13" s="263"/>
      <c r="I13" s="258">
        <f t="shared" si="0"/>
        <v>75</v>
      </c>
      <c r="J13" s="259">
        <f t="shared" si="1"/>
        <v>25</v>
      </c>
      <c r="K13" s="259">
        <f>F13/C13*100</f>
        <v>0</v>
      </c>
      <c r="L13" s="259">
        <f>G13/C13*100</f>
        <v>0</v>
      </c>
      <c r="M13" s="258">
        <f t="shared" si="2"/>
        <v>100</v>
      </c>
      <c r="N13" s="258"/>
      <c r="O13" s="256">
        <v>2</v>
      </c>
      <c r="P13" s="256">
        <v>1</v>
      </c>
      <c r="Q13" s="256">
        <v>1</v>
      </c>
      <c r="R13" s="256">
        <v>0</v>
      </c>
      <c r="S13" s="259">
        <f t="shared" si="10"/>
        <v>50</v>
      </c>
      <c r="T13" s="259">
        <f t="shared" ref="T13:T21" si="17">P13/C13*100</f>
        <v>25</v>
      </c>
      <c r="U13" s="259">
        <f t="shared" si="11"/>
        <v>25</v>
      </c>
      <c r="V13" s="259">
        <f t="shared" si="3"/>
        <v>100</v>
      </c>
      <c r="W13" s="251">
        <f t="shared" si="13"/>
        <v>246.66666666666666</v>
      </c>
      <c r="X13" s="243">
        <f t="shared" si="4"/>
        <v>2</v>
      </c>
      <c r="Y13" s="243">
        <f t="shared" si="5"/>
        <v>1</v>
      </c>
      <c r="Z13" s="365">
        <f t="shared" si="6"/>
        <v>3</v>
      </c>
      <c r="AA13" s="366">
        <v>740</v>
      </c>
      <c r="AB13" s="365">
        <f t="shared" si="12"/>
        <v>246.66666666666666</v>
      </c>
      <c r="AC13" s="366" t="s">
        <v>56</v>
      </c>
    </row>
    <row r="14" spans="1:29" s="244" customFormat="1" ht="21.75" customHeight="1" x14ac:dyDescent="0.2">
      <c r="A14" s="343" t="s">
        <v>169</v>
      </c>
      <c r="B14" s="262" t="s">
        <v>57</v>
      </c>
      <c r="C14" s="256">
        <v>8</v>
      </c>
      <c r="D14" s="261">
        <v>7</v>
      </c>
      <c r="E14" s="261">
        <v>1</v>
      </c>
      <c r="F14" s="256">
        <v>0</v>
      </c>
      <c r="G14" s="256">
        <v>0</v>
      </c>
      <c r="H14" s="263"/>
      <c r="I14" s="258">
        <f t="shared" si="0"/>
        <v>87.5</v>
      </c>
      <c r="J14" s="259">
        <f t="shared" si="1"/>
        <v>12.5</v>
      </c>
      <c r="K14" s="259">
        <f>F14/4*100</f>
        <v>0</v>
      </c>
      <c r="L14" s="259">
        <f t="shared" si="15"/>
        <v>0</v>
      </c>
      <c r="M14" s="258">
        <f t="shared" si="2"/>
        <v>100</v>
      </c>
      <c r="N14" s="258"/>
      <c r="O14" s="256">
        <v>1</v>
      </c>
      <c r="P14" s="256">
        <v>0</v>
      </c>
      <c r="Q14" s="256">
        <v>7</v>
      </c>
      <c r="R14" s="256">
        <v>2</v>
      </c>
      <c r="S14" s="256">
        <f t="shared" si="10"/>
        <v>12.5</v>
      </c>
      <c r="T14" s="259">
        <f t="shared" si="17"/>
        <v>0</v>
      </c>
      <c r="U14" s="256">
        <f t="shared" si="11"/>
        <v>87.5</v>
      </c>
      <c r="V14" s="259">
        <f t="shared" si="3"/>
        <v>100</v>
      </c>
      <c r="W14" s="251">
        <f t="shared" si="13"/>
        <v>360</v>
      </c>
      <c r="X14" s="243">
        <f t="shared" si="4"/>
        <v>1</v>
      </c>
      <c r="Y14" s="243">
        <f t="shared" si="5"/>
        <v>0</v>
      </c>
      <c r="Z14" s="365">
        <f t="shared" si="6"/>
        <v>1</v>
      </c>
      <c r="AA14" s="366">
        <v>360</v>
      </c>
      <c r="AB14" s="365">
        <f t="shared" si="12"/>
        <v>360</v>
      </c>
      <c r="AC14" s="366" t="s">
        <v>57</v>
      </c>
    </row>
    <row r="15" spans="1:29" s="244" customFormat="1" ht="21.75" customHeight="1" x14ac:dyDescent="0.2">
      <c r="A15" s="343" t="s">
        <v>169</v>
      </c>
      <c r="B15" s="262" t="s">
        <v>58</v>
      </c>
      <c r="C15" s="256">
        <v>4</v>
      </c>
      <c r="D15" s="261">
        <v>2</v>
      </c>
      <c r="E15" s="256">
        <v>0</v>
      </c>
      <c r="F15" s="256">
        <v>2</v>
      </c>
      <c r="G15" s="256">
        <v>0</v>
      </c>
      <c r="H15" s="263"/>
      <c r="I15" s="258">
        <f t="shared" si="0"/>
        <v>50</v>
      </c>
      <c r="J15" s="259">
        <f t="shared" si="1"/>
        <v>0</v>
      </c>
      <c r="K15" s="258">
        <f t="shared" ref="K15:K21" si="18">F15/C15*100</f>
        <v>50</v>
      </c>
      <c r="L15" s="259">
        <f t="shared" ref="L15:L21" si="19">G15/C15*100</f>
        <v>0</v>
      </c>
      <c r="M15" s="258">
        <f t="shared" si="2"/>
        <v>100</v>
      </c>
      <c r="N15" s="258"/>
      <c r="O15" s="256">
        <v>2</v>
      </c>
      <c r="P15" s="256">
        <v>0</v>
      </c>
      <c r="Q15" s="256">
        <v>2</v>
      </c>
      <c r="R15" s="256">
        <v>0</v>
      </c>
      <c r="S15" s="259">
        <f t="shared" si="10"/>
        <v>50</v>
      </c>
      <c r="T15" s="259">
        <f t="shared" si="17"/>
        <v>0</v>
      </c>
      <c r="U15" s="259">
        <f t="shared" si="11"/>
        <v>50</v>
      </c>
      <c r="V15" s="259">
        <f t="shared" si="3"/>
        <v>100</v>
      </c>
      <c r="W15" s="251">
        <f t="shared" si="13"/>
        <v>264</v>
      </c>
      <c r="X15" s="243">
        <f t="shared" si="4"/>
        <v>2</v>
      </c>
      <c r="Y15" s="243">
        <f t="shared" si="5"/>
        <v>0</v>
      </c>
      <c r="Z15" s="365">
        <f t="shared" si="6"/>
        <v>2</v>
      </c>
      <c r="AA15" s="366">
        <v>528</v>
      </c>
      <c r="AB15" s="365">
        <f t="shared" si="12"/>
        <v>264</v>
      </c>
      <c r="AC15" s="366" t="s">
        <v>58</v>
      </c>
    </row>
    <row r="16" spans="1:29" s="244" customFormat="1" ht="21.75" customHeight="1" x14ac:dyDescent="0.2">
      <c r="A16" s="343" t="s">
        <v>169</v>
      </c>
      <c r="B16" s="262" t="s">
        <v>59</v>
      </c>
      <c r="C16" s="256">
        <v>8</v>
      </c>
      <c r="D16" s="261">
        <v>8</v>
      </c>
      <c r="E16" s="256">
        <v>0</v>
      </c>
      <c r="F16" s="256">
        <v>0</v>
      </c>
      <c r="G16" s="256">
        <v>0</v>
      </c>
      <c r="H16" s="263"/>
      <c r="I16" s="258">
        <f t="shared" si="0"/>
        <v>100</v>
      </c>
      <c r="J16" s="259">
        <f t="shared" si="1"/>
        <v>0</v>
      </c>
      <c r="K16" s="259">
        <f t="shared" si="18"/>
        <v>0</v>
      </c>
      <c r="L16" s="259">
        <f t="shared" si="19"/>
        <v>0</v>
      </c>
      <c r="M16" s="258">
        <f t="shared" si="2"/>
        <v>100</v>
      </c>
      <c r="N16" s="258"/>
      <c r="O16" s="256">
        <v>4</v>
      </c>
      <c r="P16" s="256">
        <v>0</v>
      </c>
      <c r="Q16" s="256">
        <v>4</v>
      </c>
      <c r="R16" s="256">
        <v>0</v>
      </c>
      <c r="S16" s="259">
        <f t="shared" si="10"/>
        <v>50</v>
      </c>
      <c r="T16" s="259">
        <f t="shared" si="17"/>
        <v>0</v>
      </c>
      <c r="U16" s="259">
        <f t="shared" si="11"/>
        <v>50</v>
      </c>
      <c r="V16" s="259">
        <f t="shared" si="3"/>
        <v>100</v>
      </c>
      <c r="W16" s="251">
        <f t="shared" si="13"/>
        <v>308.75</v>
      </c>
      <c r="X16" s="243">
        <f t="shared" si="4"/>
        <v>4</v>
      </c>
      <c r="Y16" s="243">
        <f t="shared" si="5"/>
        <v>0</v>
      </c>
      <c r="Z16" s="365">
        <f t="shared" si="6"/>
        <v>4</v>
      </c>
      <c r="AA16" s="366">
        <v>1235</v>
      </c>
      <c r="AB16" s="365">
        <f t="shared" si="12"/>
        <v>308.75</v>
      </c>
      <c r="AC16" s="366" t="s">
        <v>59</v>
      </c>
    </row>
    <row r="17" spans="1:29" ht="21.75" customHeight="1" x14ac:dyDescent="0.2">
      <c r="A17" s="345" t="s">
        <v>169</v>
      </c>
      <c r="B17" s="262" t="s">
        <v>60</v>
      </c>
      <c r="C17" s="256">
        <v>4</v>
      </c>
      <c r="D17" s="261">
        <v>3</v>
      </c>
      <c r="E17" s="261">
        <v>1</v>
      </c>
      <c r="F17" s="256">
        <v>0</v>
      </c>
      <c r="G17" s="256">
        <v>0</v>
      </c>
      <c r="H17" s="263"/>
      <c r="I17" s="258">
        <f t="shared" si="0"/>
        <v>75</v>
      </c>
      <c r="J17" s="259">
        <f t="shared" si="1"/>
        <v>25</v>
      </c>
      <c r="K17" s="259">
        <f t="shared" si="18"/>
        <v>0</v>
      </c>
      <c r="L17" s="259">
        <f t="shared" si="19"/>
        <v>0</v>
      </c>
      <c r="M17" s="258">
        <f t="shared" si="2"/>
        <v>100</v>
      </c>
      <c r="N17" s="258"/>
      <c r="O17" s="256">
        <v>3</v>
      </c>
      <c r="P17" s="256">
        <v>0</v>
      </c>
      <c r="Q17" s="256">
        <v>1</v>
      </c>
      <c r="R17" s="256">
        <v>0</v>
      </c>
      <c r="S17" s="259">
        <f t="shared" si="10"/>
        <v>75</v>
      </c>
      <c r="T17" s="259">
        <f t="shared" si="17"/>
        <v>0</v>
      </c>
      <c r="U17" s="259">
        <f t="shared" si="11"/>
        <v>25</v>
      </c>
      <c r="V17" s="259">
        <f t="shared" si="3"/>
        <v>100</v>
      </c>
      <c r="W17" s="251">
        <f t="shared" si="13"/>
        <v>264.33333333333331</v>
      </c>
      <c r="X17" s="55">
        <f t="shared" si="4"/>
        <v>3</v>
      </c>
      <c r="Y17" s="55">
        <f t="shared" si="5"/>
        <v>0</v>
      </c>
      <c r="Z17" s="369">
        <f t="shared" si="6"/>
        <v>3</v>
      </c>
      <c r="AA17" s="370">
        <v>793</v>
      </c>
      <c r="AB17" s="365">
        <f t="shared" si="12"/>
        <v>264.33333333333331</v>
      </c>
      <c r="AC17" s="370" t="s">
        <v>60</v>
      </c>
    </row>
    <row r="18" spans="1:29" s="244" customFormat="1" ht="21.75" customHeight="1" x14ac:dyDescent="0.2">
      <c r="A18" s="343" t="s">
        <v>169</v>
      </c>
      <c r="B18" s="262" t="s">
        <v>61</v>
      </c>
      <c r="C18" s="256">
        <v>9</v>
      </c>
      <c r="D18" s="261">
        <v>8</v>
      </c>
      <c r="E18" s="261">
        <v>1</v>
      </c>
      <c r="F18" s="256">
        <v>0</v>
      </c>
      <c r="G18" s="256">
        <v>0</v>
      </c>
      <c r="H18" s="263"/>
      <c r="I18" s="258">
        <f t="shared" si="0"/>
        <v>88.888888888888886</v>
      </c>
      <c r="J18" s="259">
        <f t="shared" si="1"/>
        <v>11.111111111111111</v>
      </c>
      <c r="K18" s="259">
        <f t="shared" si="18"/>
        <v>0</v>
      </c>
      <c r="L18" s="259">
        <f t="shared" si="19"/>
        <v>0</v>
      </c>
      <c r="M18" s="258">
        <f t="shared" si="2"/>
        <v>100</v>
      </c>
      <c r="N18" s="258"/>
      <c r="O18" s="256">
        <v>2</v>
      </c>
      <c r="P18" s="256">
        <v>2</v>
      </c>
      <c r="Q18" s="256">
        <v>5</v>
      </c>
      <c r="R18" s="256">
        <v>0</v>
      </c>
      <c r="S18" s="259">
        <f t="shared" si="10"/>
        <v>22.222222222222221</v>
      </c>
      <c r="T18" s="259">
        <f t="shared" si="17"/>
        <v>22.222222222222221</v>
      </c>
      <c r="U18" s="259">
        <f t="shared" si="11"/>
        <v>55.555555555555557</v>
      </c>
      <c r="V18" s="259">
        <f t="shared" si="3"/>
        <v>100</v>
      </c>
      <c r="W18" s="251">
        <f t="shared" si="13"/>
        <v>255</v>
      </c>
      <c r="X18" s="243">
        <f t="shared" si="4"/>
        <v>2</v>
      </c>
      <c r="Y18" s="243">
        <f t="shared" si="5"/>
        <v>2</v>
      </c>
      <c r="Z18" s="365">
        <f t="shared" si="6"/>
        <v>4</v>
      </c>
      <c r="AA18" s="371">
        <v>1020</v>
      </c>
      <c r="AB18" s="365">
        <f t="shared" si="12"/>
        <v>255</v>
      </c>
      <c r="AC18" s="366" t="s">
        <v>61</v>
      </c>
    </row>
    <row r="19" spans="1:29" s="244" customFormat="1" ht="21.75" customHeight="1" x14ac:dyDescent="0.2">
      <c r="A19" s="343" t="s">
        <v>169</v>
      </c>
      <c r="B19" s="268" t="s">
        <v>62</v>
      </c>
      <c r="C19" s="256">
        <v>9</v>
      </c>
      <c r="D19" s="261">
        <v>8</v>
      </c>
      <c r="E19" s="256">
        <v>0</v>
      </c>
      <c r="F19" s="256">
        <v>1</v>
      </c>
      <c r="G19" s="256">
        <v>0</v>
      </c>
      <c r="H19" s="263"/>
      <c r="I19" s="258">
        <f t="shared" si="0"/>
        <v>88.888888888888886</v>
      </c>
      <c r="J19" s="259">
        <f t="shared" si="1"/>
        <v>0</v>
      </c>
      <c r="K19" s="259">
        <f t="shared" si="18"/>
        <v>11.111111111111111</v>
      </c>
      <c r="L19" s="259">
        <f t="shared" si="19"/>
        <v>0</v>
      </c>
      <c r="M19" s="258">
        <f t="shared" si="2"/>
        <v>100</v>
      </c>
      <c r="N19" s="258"/>
      <c r="O19" s="256">
        <v>5</v>
      </c>
      <c r="P19" s="256">
        <v>0</v>
      </c>
      <c r="Q19" s="256">
        <v>4</v>
      </c>
      <c r="R19" s="256">
        <v>0</v>
      </c>
      <c r="S19" s="259">
        <f t="shared" si="10"/>
        <v>55.555555555555557</v>
      </c>
      <c r="T19" s="259">
        <f t="shared" si="17"/>
        <v>0</v>
      </c>
      <c r="U19" s="259">
        <f t="shared" si="11"/>
        <v>44.444444444444443</v>
      </c>
      <c r="V19" s="259">
        <f t="shared" si="3"/>
        <v>100</v>
      </c>
      <c r="W19" s="251">
        <f t="shared" si="13"/>
        <v>312.8</v>
      </c>
      <c r="X19" s="243">
        <f t="shared" si="4"/>
        <v>5</v>
      </c>
      <c r="Y19" s="243">
        <f t="shared" si="5"/>
        <v>0</v>
      </c>
      <c r="Z19" s="365">
        <f t="shared" si="6"/>
        <v>5</v>
      </c>
      <c r="AA19" s="371">
        <v>1564</v>
      </c>
      <c r="AB19" s="365">
        <f t="shared" si="12"/>
        <v>312.8</v>
      </c>
      <c r="AC19" s="366" t="s">
        <v>62</v>
      </c>
    </row>
    <row r="20" spans="1:29" s="244" customFormat="1" ht="21.75" customHeight="1" x14ac:dyDescent="0.2">
      <c r="A20" s="343" t="s">
        <v>169</v>
      </c>
      <c r="B20" s="269" t="s">
        <v>63</v>
      </c>
      <c r="C20" s="270">
        <v>5</v>
      </c>
      <c r="D20" s="271">
        <v>3</v>
      </c>
      <c r="E20" s="256">
        <v>0</v>
      </c>
      <c r="F20" s="256">
        <v>2</v>
      </c>
      <c r="G20" s="256">
        <v>0</v>
      </c>
      <c r="H20" s="272"/>
      <c r="I20" s="273">
        <f t="shared" si="0"/>
        <v>60</v>
      </c>
      <c r="J20" s="259">
        <f t="shared" si="1"/>
        <v>0</v>
      </c>
      <c r="K20" s="273">
        <f t="shared" si="18"/>
        <v>40</v>
      </c>
      <c r="L20" s="259">
        <f t="shared" si="19"/>
        <v>0</v>
      </c>
      <c r="M20" s="273">
        <f t="shared" si="2"/>
        <v>100</v>
      </c>
      <c r="N20" s="273"/>
      <c r="O20" s="270">
        <v>2</v>
      </c>
      <c r="P20" s="256">
        <v>0</v>
      </c>
      <c r="Q20" s="256">
        <v>3</v>
      </c>
      <c r="R20" s="270">
        <v>3</v>
      </c>
      <c r="S20" s="259">
        <f t="shared" si="10"/>
        <v>40</v>
      </c>
      <c r="T20" s="259">
        <f t="shared" si="17"/>
        <v>0</v>
      </c>
      <c r="U20" s="259">
        <f t="shared" si="11"/>
        <v>60</v>
      </c>
      <c r="V20" s="259">
        <f t="shared" si="3"/>
        <v>100</v>
      </c>
      <c r="W20" s="251">
        <f t="shared" si="13"/>
        <v>265</v>
      </c>
      <c r="X20" s="243">
        <f t="shared" si="4"/>
        <v>2</v>
      </c>
      <c r="Y20" s="243">
        <f t="shared" si="5"/>
        <v>0</v>
      </c>
      <c r="Z20" s="372">
        <f t="shared" si="6"/>
        <v>2</v>
      </c>
      <c r="AA20" s="366">
        <v>530</v>
      </c>
      <c r="AB20" s="365">
        <f t="shared" si="12"/>
        <v>265</v>
      </c>
      <c r="AC20" s="366" t="s">
        <v>63</v>
      </c>
    </row>
    <row r="21" spans="1:29" ht="21.75" customHeight="1" thickBot="1" x14ac:dyDescent="0.25">
      <c r="B21" s="153" t="s">
        <v>94</v>
      </c>
      <c r="C21" s="159">
        <f>SUM(C6:C20)</f>
        <v>103</v>
      </c>
      <c r="D21" s="154">
        <f>SUM(D6:D20)</f>
        <v>76</v>
      </c>
      <c r="E21" s="154">
        <f>SUM(E6:E20)</f>
        <v>12</v>
      </c>
      <c r="F21" s="159">
        <f>SUM(F6:F20)</f>
        <v>14</v>
      </c>
      <c r="G21" s="159">
        <f>SUM(G6:G20)</f>
        <v>1</v>
      </c>
      <c r="H21" s="159"/>
      <c r="I21" s="156">
        <f t="shared" si="0"/>
        <v>73.786407766990294</v>
      </c>
      <c r="J21" s="156">
        <f t="shared" si="1"/>
        <v>11.650485436893204</v>
      </c>
      <c r="K21" s="156">
        <f t="shared" si="18"/>
        <v>13.592233009708737</v>
      </c>
      <c r="L21" s="155">
        <f t="shared" si="19"/>
        <v>0.97087378640776689</v>
      </c>
      <c r="M21" s="156">
        <f t="shared" si="2"/>
        <v>100</v>
      </c>
      <c r="N21" s="156"/>
      <c r="O21" s="159">
        <f>SUM(O6:O20)</f>
        <v>28</v>
      </c>
      <c r="P21" s="159">
        <f>SUM(P6:P20)</f>
        <v>19</v>
      </c>
      <c r="Q21" s="159">
        <f>SUM(Q6:Q20)</f>
        <v>56</v>
      </c>
      <c r="R21" s="159">
        <f>SUM(R7:R20)</f>
        <v>6</v>
      </c>
      <c r="S21" s="155">
        <f t="shared" si="10"/>
        <v>27.184466019417474</v>
      </c>
      <c r="T21" s="155">
        <f t="shared" si="17"/>
        <v>18.446601941747574</v>
      </c>
      <c r="U21" s="155">
        <f t="shared" si="11"/>
        <v>54.368932038834949</v>
      </c>
      <c r="V21" s="156">
        <f t="shared" si="3"/>
        <v>100</v>
      </c>
      <c r="W21" s="163">
        <f>AB21</f>
        <v>255.25531914893617</v>
      </c>
      <c r="X21" s="56">
        <f t="shared" si="4"/>
        <v>28</v>
      </c>
      <c r="Y21" s="56">
        <f t="shared" si="5"/>
        <v>19</v>
      </c>
      <c r="Z21" s="373">
        <f t="shared" si="6"/>
        <v>47</v>
      </c>
      <c r="AA21" s="373">
        <f>SUM(AA6:AA20)</f>
        <v>11997</v>
      </c>
      <c r="AB21" s="365">
        <f t="shared" si="12"/>
        <v>255.25531914893617</v>
      </c>
      <c r="AC21" s="370" t="s">
        <v>94</v>
      </c>
    </row>
    <row r="22" spans="1:29" ht="6.75" customHeight="1" thickTop="1" x14ac:dyDescent="0.25">
      <c r="B22" s="449"/>
      <c r="C22" s="449"/>
      <c r="D22" s="449"/>
      <c r="E22" s="449"/>
      <c r="F22" s="449"/>
      <c r="G22" s="449"/>
      <c r="H22" s="449"/>
      <c r="I22" s="449"/>
      <c r="J22" s="344"/>
      <c r="K22" s="77"/>
      <c r="L22" s="77"/>
      <c r="M22" s="77"/>
      <c r="N22" s="77"/>
      <c r="O22" s="447"/>
      <c r="P22" s="447"/>
      <c r="Q22" s="447"/>
      <c r="R22" s="447"/>
      <c r="S22" s="447"/>
      <c r="T22" s="447"/>
      <c r="U22" s="78"/>
      <c r="V22" s="78"/>
      <c r="W22" s="57"/>
    </row>
    <row r="23" spans="1:29" ht="21" customHeight="1" x14ac:dyDescent="0.2">
      <c r="B23" s="453" t="s">
        <v>222</v>
      </c>
      <c r="C23" s="453"/>
      <c r="D23" s="453"/>
      <c r="E23" s="453"/>
      <c r="F23" s="453"/>
      <c r="G23" s="453"/>
      <c r="H23" s="453"/>
      <c r="I23" s="453"/>
      <c r="J23" s="453"/>
      <c r="K23" s="453"/>
      <c r="L23" s="453"/>
      <c r="M23" s="453"/>
      <c r="N23" s="453"/>
      <c r="O23" s="453"/>
      <c r="P23" s="453"/>
      <c r="Q23" s="453"/>
      <c r="R23" s="453"/>
      <c r="S23" s="453"/>
      <c r="T23" s="453"/>
      <c r="U23" s="453"/>
      <c r="V23" s="453"/>
      <c r="W23" s="453"/>
    </row>
    <row r="24" spans="1:29" ht="21" customHeight="1" x14ac:dyDescent="0.2">
      <c r="B24" s="454" t="s">
        <v>223</v>
      </c>
      <c r="C24" s="454"/>
      <c r="D24" s="454"/>
      <c r="E24" s="454"/>
      <c r="F24" s="454"/>
      <c r="G24" s="454"/>
      <c r="H24" s="454"/>
      <c r="I24" s="454"/>
      <c r="J24" s="454"/>
      <c r="K24" s="454"/>
      <c r="L24" s="454"/>
      <c r="M24" s="454"/>
      <c r="N24" s="454"/>
      <c r="O24" s="454"/>
      <c r="P24" s="454"/>
      <c r="Q24" s="454"/>
      <c r="R24" s="454"/>
      <c r="S24" s="454"/>
      <c r="T24" s="454"/>
      <c r="U24" s="454"/>
      <c r="V24" s="454"/>
      <c r="W24" s="454"/>
    </row>
    <row r="25" spans="1:29" ht="24.75" customHeight="1" x14ac:dyDescent="0.2">
      <c r="B25" s="452" t="s">
        <v>78</v>
      </c>
      <c r="C25" s="452"/>
      <c r="D25" s="452"/>
      <c r="E25" s="452"/>
      <c r="F25" s="452"/>
      <c r="G25" s="452"/>
      <c r="H25" s="452"/>
      <c r="I25" s="452"/>
      <c r="J25" s="452"/>
      <c r="K25" s="452"/>
      <c r="L25" s="452"/>
      <c r="M25" s="452"/>
      <c r="N25" s="452"/>
      <c r="O25" s="452"/>
      <c r="P25" s="452"/>
      <c r="Q25" s="452"/>
      <c r="R25" s="452"/>
      <c r="S25" s="452"/>
      <c r="T25" s="452"/>
      <c r="U25" s="452"/>
      <c r="V25" s="452"/>
      <c r="W25" s="452"/>
    </row>
    <row r="26" spans="1:29" ht="15.75" customHeight="1" x14ac:dyDescent="0.25">
      <c r="B26" s="450" t="s">
        <v>26</v>
      </c>
      <c r="C26" s="450"/>
      <c r="D26" s="450"/>
      <c r="E26" s="450"/>
      <c r="F26" s="450"/>
      <c r="G26" s="79"/>
      <c r="H26" s="79"/>
      <c r="I26" s="79"/>
      <c r="J26" s="79"/>
      <c r="K26" s="455">
        <v>21</v>
      </c>
      <c r="L26" s="455"/>
      <c r="M26" s="455"/>
      <c r="N26" s="455"/>
      <c r="O26" s="455"/>
      <c r="P26" s="455"/>
      <c r="Q26" s="455"/>
      <c r="R26" s="455"/>
      <c r="S26" s="455"/>
      <c r="T26" s="79"/>
      <c r="U26" s="80"/>
      <c r="V26" s="79"/>
      <c r="W26" s="58"/>
    </row>
  </sheetData>
  <mergeCells count="24">
    <mergeCell ref="O22:T22"/>
    <mergeCell ref="O4:Q4"/>
    <mergeCell ref="B22:I22"/>
    <mergeCell ref="B26:F26"/>
    <mergeCell ref="D4:G4"/>
    <mergeCell ref="I4:M4"/>
    <mergeCell ref="S4:V4"/>
    <mergeCell ref="B25:W25"/>
    <mergeCell ref="B23:W23"/>
    <mergeCell ref="B24:W24"/>
    <mergeCell ref="K26:S26"/>
    <mergeCell ref="AC4:AC5"/>
    <mergeCell ref="B1:W1"/>
    <mergeCell ref="B2:V2"/>
    <mergeCell ref="B3:B5"/>
    <mergeCell ref="C3:C5"/>
    <mergeCell ref="D3:G3"/>
    <mergeCell ref="W3:W5"/>
    <mergeCell ref="H4:H5"/>
    <mergeCell ref="I3:M3"/>
    <mergeCell ref="O3:Q3"/>
    <mergeCell ref="S3:V3"/>
    <mergeCell ref="R4:R5"/>
    <mergeCell ref="N4:N5"/>
  </mergeCells>
  <printOptions horizontalCentered="1"/>
  <pageMargins left="0.70866141732283472" right="0.70866141732283472" top="0.74803149606299213" bottom="0.74803149606299213" header="0.31496062992125984" footer="0.31496062992125984"/>
  <pageSetup paperSize="9" scale="92"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1</vt:lpstr>
      <vt:lpstr>2</vt:lpstr>
      <vt:lpstr>3</vt:lpstr>
      <vt:lpstr>4أ</vt:lpstr>
      <vt:lpstr>4ب</vt:lpstr>
      <vt:lpstr>5أ</vt:lpstr>
      <vt:lpstr>5ب</vt:lpstr>
      <vt:lpstr>6</vt:lpstr>
      <vt:lpstr>7</vt:lpstr>
      <vt:lpstr>8</vt:lpstr>
      <vt:lpstr>9</vt:lpstr>
      <vt:lpstr>10</vt:lpstr>
      <vt:lpstr>11</vt:lpstr>
      <vt:lpstr>12</vt:lpstr>
      <vt:lpstr>13</vt:lpstr>
      <vt:lpstr>14</vt:lpstr>
      <vt:lpstr>'1'!Print_Area</vt:lpstr>
      <vt:lpstr>'10'!Print_Area</vt:lpstr>
      <vt:lpstr>'11'!Print_Area</vt:lpstr>
      <vt:lpstr>'12'!Print_Area</vt:lpstr>
      <vt:lpstr>'13'!Print_Area</vt:lpstr>
      <vt:lpstr>'14'!Print_Area</vt:lpstr>
      <vt:lpstr>'2'!Print_Area</vt:lpstr>
      <vt:lpstr>'3'!Print_Area</vt:lpstr>
      <vt:lpstr>'4أ'!Print_Area</vt:lpstr>
      <vt:lpstr>'4ب'!Print_Area</vt:lpstr>
      <vt:lpstr>'5أ'!Print_Area</vt:lpstr>
      <vt:lpstr>'5ب'!Print_Area</vt:lpstr>
      <vt:lpstr>'6'!Print_Area</vt:lpstr>
      <vt:lpstr>'7'!Print_Area</vt:lpstr>
      <vt:lpstr>'8'!Print_Area</vt:lpstr>
      <vt:lpstr>'9'!Print_Area</vt:lpstr>
    </vt:vector>
  </TitlesOfParts>
  <Company>planning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DELL</cp:lastModifiedBy>
  <cp:lastPrinted>2021-09-09T09:59:19Z</cp:lastPrinted>
  <dcterms:created xsi:type="dcterms:W3CDTF">2006-04-20T08:24:38Z</dcterms:created>
  <dcterms:modified xsi:type="dcterms:W3CDTF">2021-09-15T07:11:59Z</dcterms:modified>
</cp:coreProperties>
</file>